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4.xml" ContentType="application/vnd.openxmlformats-officedocument.drawingml.chartshapes+xml"/>
  <Override PartName="/xl/drawings/drawing2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6 Objective 2.4 - Appropriateness\May Require Antibiotics\"/>
    </mc:Choice>
  </mc:AlternateContent>
  <xr:revisionPtr revIDLastSave="0" documentId="8_{6E97DCE0-ABD1-4FCA-9693-F8B4700F04D1}" xr6:coauthVersionLast="46" xr6:coauthVersionMax="46" xr10:uidLastSave="{00000000-0000-0000-0000-000000000000}"/>
  <bookViews>
    <workbookView xWindow="-2490" yWindow="-15870" windowWidth="25440" windowHeight="15390" activeTab="2" xr2:uid="{00000000-000D-0000-FFFF-FFFF00000000}"/>
  </bookViews>
  <sheets>
    <sheet name="Suppltbl_adult" sheetId="19" r:id="rId1"/>
    <sheet name="Suppltbl_kids" sheetId="32" r:id="rId2"/>
    <sheet name="reportfig_adult" sheetId="35" r:id="rId3"/>
    <sheet name="report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33" l="1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W34" i="33"/>
  <c r="W33" i="33"/>
  <c r="W29" i="33"/>
  <c r="W27" i="33"/>
  <c r="W25" i="33"/>
  <c r="W23" i="33"/>
  <c r="W18" i="33"/>
  <c r="W16" i="33"/>
  <c r="W14" i="33"/>
  <c r="W10" i="33"/>
  <c r="W7" i="33"/>
  <c r="W5" i="33"/>
  <c r="W4" i="33"/>
  <c r="H37" i="31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B45" i="31" s="1"/>
  <c r="B46" i="32" s="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B41" i="31" s="1"/>
  <c r="B42" i="32" s="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B38" i="31" s="1"/>
  <c r="B39" i="32" s="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C36" i="19" s="1"/>
  <c r="G34" i="31"/>
  <c r="H34" i="31" s="1"/>
  <c r="F34" i="31"/>
  <c r="E34" i="31"/>
  <c r="D34" i="31"/>
  <c r="C34" i="31"/>
  <c r="P32" i="31"/>
  <c r="Q32" i="31" s="1"/>
  <c r="O32" i="31"/>
  <c r="N32" i="31"/>
  <c r="K32" i="31" s="1"/>
  <c r="B33" i="19" s="1"/>
  <c r="M32" i="31"/>
  <c r="L32" i="31"/>
  <c r="G32" i="31"/>
  <c r="H32" i="31" s="1"/>
  <c r="F32" i="31"/>
  <c r="E32" i="31"/>
  <c r="D32" i="31"/>
  <c r="C32" i="31"/>
  <c r="P31" i="31"/>
  <c r="Q31" i="31" s="1"/>
  <c r="O31" i="31"/>
  <c r="N31" i="31"/>
  <c r="K31" i="31" s="1"/>
  <c r="B32" i="19" s="1"/>
  <c r="M31" i="31"/>
  <c r="L31" i="31"/>
  <c r="C32" i="19" s="1"/>
  <c r="P30" i="31"/>
  <c r="Q30" i="31" s="1"/>
  <c r="O30" i="31"/>
  <c r="N30" i="31"/>
  <c r="M30" i="31"/>
  <c r="L30" i="31"/>
  <c r="G30" i="31"/>
  <c r="H30" i="31" s="1"/>
  <c r="F30" i="31"/>
  <c r="E30" i="31"/>
  <c r="B30" i="31" s="1"/>
  <c r="B31" i="32" s="1"/>
  <c r="D30" i="31"/>
  <c r="C30" i="31"/>
  <c r="C31" i="32" s="1"/>
  <c r="G29" i="31"/>
  <c r="H29" i="31" s="1"/>
  <c r="F29" i="31"/>
  <c r="E29" i="31"/>
  <c r="D29" i="31"/>
  <c r="C29" i="31"/>
  <c r="P28" i="31"/>
  <c r="Q28" i="31" s="1"/>
  <c r="O28" i="31"/>
  <c r="N28" i="31"/>
  <c r="K28" i="31" s="1"/>
  <c r="B29" i="19" s="1"/>
  <c r="M28" i="31"/>
  <c r="L28" i="31"/>
  <c r="C29" i="19" s="1"/>
  <c r="G28" i="31"/>
  <c r="H28" i="31" s="1"/>
  <c r="F28" i="31"/>
  <c r="E28" i="31"/>
  <c r="D28" i="31"/>
  <c r="C28" i="31"/>
  <c r="G27" i="31"/>
  <c r="H27" i="31" s="1"/>
  <c r="F27" i="31"/>
  <c r="E27" i="31"/>
  <c r="B27" i="31" s="1"/>
  <c r="B28" i="32" s="1"/>
  <c r="D27" i="31"/>
  <c r="C27" i="31"/>
  <c r="P26" i="31"/>
  <c r="Q26" i="31" s="1"/>
  <c r="O26" i="31"/>
  <c r="N26" i="31"/>
  <c r="M26" i="31"/>
  <c r="L26" i="31"/>
  <c r="G25" i="31"/>
  <c r="H25" i="31" s="1"/>
  <c r="F25" i="31"/>
  <c r="E25" i="31"/>
  <c r="B25" i="31" s="1"/>
  <c r="B26" i="32" s="1"/>
  <c r="D25" i="31"/>
  <c r="C25" i="31"/>
  <c r="C26" i="32" s="1"/>
  <c r="P24" i="31"/>
  <c r="Q24" i="31" s="1"/>
  <c r="O24" i="31"/>
  <c r="N24" i="31"/>
  <c r="M24" i="31"/>
  <c r="L24" i="31"/>
  <c r="G23" i="31"/>
  <c r="H23" i="31" s="1"/>
  <c r="F23" i="31"/>
  <c r="E23" i="31"/>
  <c r="B23" i="31" s="1"/>
  <c r="B24" i="32" s="1"/>
  <c r="D23" i="31"/>
  <c r="C23" i="31"/>
  <c r="P22" i="31"/>
  <c r="Q22" i="31" s="1"/>
  <c r="O22" i="31"/>
  <c r="N22" i="31"/>
  <c r="M22" i="31"/>
  <c r="L22" i="31"/>
  <c r="P21" i="31"/>
  <c r="Q21" i="31" s="1"/>
  <c r="O21" i="31"/>
  <c r="N21" i="31"/>
  <c r="K21" i="31" s="1"/>
  <c r="B22" i="19" s="1"/>
  <c r="M21" i="31"/>
  <c r="L21" i="31"/>
  <c r="C22" i="19" s="1"/>
  <c r="G21" i="31"/>
  <c r="H21" i="31" s="1"/>
  <c r="F21" i="31"/>
  <c r="E21" i="31"/>
  <c r="D21" i="31"/>
  <c r="C21" i="31"/>
  <c r="P20" i="31"/>
  <c r="Q20" i="31" s="1"/>
  <c r="O20" i="31"/>
  <c r="N20" i="31"/>
  <c r="K20" i="31" s="1"/>
  <c r="B21" i="19" s="1"/>
  <c r="M20" i="31"/>
  <c r="L20" i="31"/>
  <c r="G20" i="31"/>
  <c r="H20" i="31" s="1"/>
  <c r="F20" i="31"/>
  <c r="E20" i="31"/>
  <c r="D20" i="31"/>
  <c r="C20" i="31"/>
  <c r="P19" i="31"/>
  <c r="Q19" i="31" s="1"/>
  <c r="O19" i="31"/>
  <c r="N19" i="31"/>
  <c r="K19" i="31" s="1"/>
  <c r="B20" i="19" s="1"/>
  <c r="M19" i="31"/>
  <c r="L19" i="31"/>
  <c r="C20" i="19" s="1"/>
  <c r="G19" i="31"/>
  <c r="H19" i="31" s="1"/>
  <c r="F19" i="31"/>
  <c r="E19" i="31"/>
  <c r="D19" i="31"/>
  <c r="C19" i="31"/>
  <c r="P17" i="31"/>
  <c r="Q17" i="31" s="1"/>
  <c r="O17" i="31"/>
  <c r="N17" i="31"/>
  <c r="K17" i="31" s="1"/>
  <c r="B18" i="19" s="1"/>
  <c r="M17" i="31"/>
  <c r="L17" i="31"/>
  <c r="G17" i="31"/>
  <c r="H17" i="31" s="1"/>
  <c r="F17" i="31"/>
  <c r="E17" i="31"/>
  <c r="D17" i="31"/>
  <c r="C17" i="31"/>
  <c r="P15" i="31"/>
  <c r="Q15" i="31" s="1"/>
  <c r="O15" i="31"/>
  <c r="N15" i="31"/>
  <c r="K15" i="31" s="1"/>
  <c r="B16" i="19" s="1"/>
  <c r="M15" i="31"/>
  <c r="L15" i="31"/>
  <c r="C16" i="19" s="1"/>
  <c r="G15" i="31"/>
  <c r="H15" i="31" s="1"/>
  <c r="F15" i="31"/>
  <c r="E15" i="31"/>
  <c r="D15" i="31"/>
  <c r="C15" i="31"/>
  <c r="G14" i="31"/>
  <c r="H14" i="31" s="1"/>
  <c r="F14" i="31"/>
  <c r="E14" i="31"/>
  <c r="B14" i="31" s="1"/>
  <c r="B15" i="32" s="1"/>
  <c r="D14" i="31"/>
  <c r="C14" i="31"/>
  <c r="P13" i="31"/>
  <c r="Q13" i="31" s="1"/>
  <c r="O13" i="31"/>
  <c r="N13" i="31"/>
  <c r="M13" i="31"/>
  <c r="L13" i="31"/>
  <c r="G13" i="31"/>
  <c r="H13" i="31" s="1"/>
  <c r="F13" i="31"/>
  <c r="E13" i="31"/>
  <c r="B13" i="31" s="1"/>
  <c r="B14" i="32" s="1"/>
  <c r="D13" i="31"/>
  <c r="C13" i="31"/>
  <c r="C14" i="32" s="1"/>
  <c r="P12" i="31"/>
  <c r="Q12" i="31" s="1"/>
  <c r="O12" i="31"/>
  <c r="N12" i="31"/>
  <c r="M12" i="31"/>
  <c r="L12" i="31"/>
  <c r="P11" i="31"/>
  <c r="Q11" i="31" s="1"/>
  <c r="O11" i="31"/>
  <c r="N11" i="31"/>
  <c r="K11" i="31" s="1"/>
  <c r="B12" i="19" s="1"/>
  <c r="M11" i="31"/>
  <c r="L11" i="31"/>
  <c r="G11" i="31"/>
  <c r="H11" i="31" s="1"/>
  <c r="F11" i="31"/>
  <c r="E11" i="31"/>
  <c r="D11" i="31"/>
  <c r="C11" i="31"/>
  <c r="G10" i="31"/>
  <c r="H10" i="31" s="1"/>
  <c r="F10" i="31"/>
  <c r="E10" i="31"/>
  <c r="B10" i="31" s="1"/>
  <c r="B11" i="32" s="1"/>
  <c r="D10" i="31"/>
  <c r="C10" i="31"/>
  <c r="C11" i="32" s="1"/>
  <c r="P9" i="31"/>
  <c r="Q9" i="31" s="1"/>
  <c r="O9" i="31"/>
  <c r="N9" i="31"/>
  <c r="M9" i="31"/>
  <c r="L9" i="31"/>
  <c r="P8" i="31"/>
  <c r="Q8" i="31" s="1"/>
  <c r="O8" i="31"/>
  <c r="N8" i="31"/>
  <c r="K8" i="31" s="1"/>
  <c r="B9" i="19" s="1"/>
  <c r="M8" i="31"/>
  <c r="L8" i="31"/>
  <c r="G8" i="31"/>
  <c r="H8" i="31" s="1"/>
  <c r="F8" i="31"/>
  <c r="E8" i="31"/>
  <c r="D8" i="31"/>
  <c r="C8" i="31"/>
  <c r="G7" i="31"/>
  <c r="H7" i="31" s="1"/>
  <c r="F7" i="31"/>
  <c r="E7" i="31"/>
  <c r="B7" i="31" s="1"/>
  <c r="B8" i="32" s="1"/>
  <c r="D7" i="31"/>
  <c r="C7" i="31"/>
  <c r="C8" i="32" s="1"/>
  <c r="P6" i="31"/>
  <c r="Q6" i="31" s="1"/>
  <c r="O6" i="31"/>
  <c r="N6" i="31"/>
  <c r="M6" i="31"/>
  <c r="L6" i="31"/>
  <c r="G6" i="31"/>
  <c r="H6" i="31" s="1"/>
  <c r="F6" i="31"/>
  <c r="E6" i="31"/>
  <c r="B6" i="31" s="1"/>
  <c r="B7" i="32" s="1"/>
  <c r="D6" i="31"/>
  <c r="C6" i="31"/>
  <c r="C43" i="32"/>
  <c r="C41" i="32"/>
  <c r="C37" i="32"/>
  <c r="C35" i="32"/>
  <c r="C33" i="32"/>
  <c r="C30" i="32"/>
  <c r="C29" i="32"/>
  <c r="C28" i="32"/>
  <c r="C24" i="32"/>
  <c r="C22" i="32"/>
  <c r="C21" i="32"/>
  <c r="C20" i="32"/>
  <c r="C18" i="32"/>
  <c r="C16" i="32"/>
  <c r="C15" i="32"/>
  <c r="C12" i="32"/>
  <c r="C9" i="32"/>
  <c r="C7" i="32"/>
  <c r="C33" i="19"/>
  <c r="C31" i="19"/>
  <c r="C27" i="19"/>
  <c r="C25" i="19"/>
  <c r="C23" i="19"/>
  <c r="C21" i="19"/>
  <c r="C18" i="19"/>
  <c r="C14" i="19"/>
  <c r="C13" i="19"/>
  <c r="C12" i="19"/>
  <c r="C10" i="19"/>
  <c r="C9" i="19"/>
  <c r="C7" i="19"/>
  <c r="K6" i="31" l="1"/>
  <c r="B7" i="19" s="1"/>
  <c r="B8" i="31"/>
  <c r="B9" i="32" s="1"/>
  <c r="K9" i="31"/>
  <c r="B10" i="19" s="1"/>
  <c r="B11" i="31"/>
  <c r="B12" i="32" s="1"/>
  <c r="K12" i="31"/>
  <c r="B13" i="19" s="1"/>
  <c r="K13" i="31"/>
  <c r="B14" i="19" s="1"/>
  <c r="B15" i="31"/>
  <c r="B16" i="32" s="1"/>
  <c r="B17" i="31"/>
  <c r="B18" i="32" s="1"/>
  <c r="B19" i="31"/>
  <c r="B20" i="32" s="1"/>
  <c r="B20" i="31"/>
  <c r="B21" i="32" s="1"/>
  <c r="B21" i="31"/>
  <c r="B22" i="32" s="1"/>
  <c r="K22" i="31"/>
  <c r="B23" i="19" s="1"/>
  <c r="K24" i="31"/>
  <c r="B25" i="19" s="1"/>
  <c r="K26" i="31"/>
  <c r="B27" i="19" s="1"/>
  <c r="B28" i="31"/>
  <c r="B29" i="32" s="1"/>
  <c r="B29" i="31"/>
  <c r="B30" i="32" s="1"/>
  <c r="K30" i="31"/>
  <c r="B31" i="19" s="1"/>
  <c r="B32" i="31"/>
  <c r="B33" i="32" s="1"/>
  <c r="B34" i="31"/>
  <c r="B35" i="32" s="1"/>
  <c r="B36" i="31"/>
  <c r="B37" i="32" s="1"/>
  <c r="B40" i="31"/>
  <c r="B41" i="32" s="1"/>
  <c r="B42" i="31"/>
  <c r="B43" i="32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D11" i="33"/>
  <c r="D12" i="33" s="1"/>
  <c r="D13" i="33" s="1"/>
  <c r="D14" i="33" s="1"/>
  <c r="D15" i="33" s="1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<sst xmlns="http://schemas.openxmlformats.org/spreadsheetml/2006/main" count="1631" uniqueCount="148">
  <si>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</si>
  <si>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</si>
  <si>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</si>
  <si>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</si>
  <si>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</si>
  <si>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</si>
  <si>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</si>
  <si>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</si>
  <si>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</si>
  <si>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</si>
  <si>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</si>
  <si>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</si>
  <si>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</si>
  <si>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</si>
  <si>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</si>
  <si>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</si>
  <si>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</si>
  <si>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</si>
  <si>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</si>
  <si>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</si>
  <si>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</si>
  <si>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</si>
  <si>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</si>
  <si>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</si>
  <si>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</si>
  <si>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</si>
  <si>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</si>
  <si>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</si>
  <si>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</si>
  <si>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Analyses\Obj2.4\LinkedRx_LaryngitisTracheitis.xlsx</t>
  </si>
  <si>
    <t>04.acute laryngitis/tracheitis adults: crude and adjusted odds of linked Rx to visit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</si>
  <si>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</si>
  <si>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</si>
  <si>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</si>
  <si>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</si>
  <si>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</si>
  <si>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</si>
  <si>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</si>
  <si>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</si>
  <si>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</si>
  <si>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</si>
  <si>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</si>
  <si>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</si>
  <si>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</si>
  <si>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</si>
  <si>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</si>
  <si>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</si>
  <si>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</si>
  <si>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</si>
  <si>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</si>
  <si>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</si>
  <si>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</si>
  <si>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</si>
  <si>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</si>
  <si>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</si>
  <si>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</si>
  <si>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Program: S:\asp\prog\RoxanaD\PredictiveFactors\Obj2.4_LinkedRx_Multilevel_04a_v2.sas Date: 27MAR2020 10:21:06 User: roxanad Host: SAL-DA-1</t>
  </si>
  <si>
    <t>04.acute laryngitis/tracheitis adults: crude and adjusted odds of linked Rx to visit - all info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</si>
  <si>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</si>
  <si>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</si>
  <si>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</si>
  <si>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</si>
  <si>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</si>
  <si>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</si>
  <si>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</si>
  <si>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</si>
  <si>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</si>
  <si>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</si>
  <si>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</si>
  <si>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</si>
  <si>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</si>
  <si>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04.acute laryngitis/tracheitis kids: crude and adjusted odds of linked Rx to visit</t>
  </si>
  <si>
    <t>paed</t>
  </si>
  <si>
    <t>NKidsInFam</t>
  </si>
  <si>
    <t>4+</t>
  </si>
  <si>
    <t>cic</t>
  </si>
  <si>
    <t>Program: S:\asp\prog\RoxanaD\PredictiveFactors\Obj2.4_LinkedRx_Multilevel_04k_v2.sas Date: 29MAR2020 8:10:45 User: roxanad Host: SAL-DA-1</t>
  </si>
  <si>
    <t>04.acute laryngitis/tracheitis kids: crude and adjusted odds of linked Rx to visit - all info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</si>
  <si>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</si>
  <si>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</si>
  <si>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</si>
  <si>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</si>
  <si>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</si>
  <si>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</si>
  <si>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</si>
  <si>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</si>
  <si>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</si>
  <si>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</si>
  <si>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</si>
  <si>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</si>
  <si>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</si>
  <si>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</si>
  <si>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</si>
  <si>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</si>
  <si>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</si>
  <si>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</si>
  <si>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</si>
  <si>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</si>
  <si>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</si>
  <si>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</si>
  <si>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</si>
  <si>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</si>
  <si>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</si>
  <si>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</si>
  <si>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</si>
  <si>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</si>
  <si>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</si>
  <si>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</si>
  <si>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</si>
  <si>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</si>
  <si>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</si>
  <si>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</si>
  <si>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</si>
  <si>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</si>
  <si>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</si>
  <si>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</si>
  <si>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</si>
  <si>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</si>
  <si>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</si>
  <si>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</si>
  <si>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</si>
  <si>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</si>
  <si>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</si>
  <si>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</si>
  <si>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</si>
  <si>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</si>
  <si>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</si>
  <si>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</si>
  <si>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</si>
  <si>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</si>
  <si>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</si>
  <si>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</si>
  <si>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</si>
  <si>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</si>
  <si>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</si>
  <si>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</si>
  <si>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</si>
  <si>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</si>
  <si>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</si>
  <si>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</si>
  <si>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p&lt;0.01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</si>
  <si>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</si>
  <si>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Supplement Table X.X:  Predictors of Ambulatory Primary Care Physician Visits for Acute Laryngitis or Tonsilitis Among Adults Resulting in Antibiotic Dispensations, 2014-2016</t>
  </si>
  <si>
    <t>Supplement Table X.X:  Predictors of Ambulatory Primary Care Physician Visits for Acute Laryngitis or Tonsilitis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</si>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</sst>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7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28" fillId="0" borderId="0" xfId="61" applyFont="1"/>
    <xf numFmtId="0" fontId="1" fillId="0" borderId="0" xfId="61"/>
    <xf numFmtId="16" fontId="1" fillId="0" borderId="0" xfId="61" applyNumberFormat="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27" fillId="0" borderId="20" xfId="0" applyFont="1" applyBorder="1" applyAlignment="1">
      <alignment horizontal="left" vertical="top"/>
    </xf>
    <xf numFmtId="15" fontId="0" fillId="0" borderId="0" xfId="0" applyNumberFormat="1" applyAlignment="1">
      <alignment horizontal="left"/>
    </xf>
    <xf numFmtId="0" fontId="28" fillId="0" borderId="0" xfId="61" applyFont="1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1" xfId="44" applyNumberFormat="1" applyFill="1" applyBorder="1" applyAlignment="1">
      <alignment horizontal="right" vertical="center" indent="1"/>
    </xf>
    <xf numFmtId="169" fontId="19" fillId="36" borderId="21" xfId="44" applyNumberFormat="1" applyFill="1" applyBorder="1" applyAlignment="1">
      <alignment horizontal="right" vertical="center" indent="1"/>
    </xf>
    <xf numFmtId="169" fontId="19" fillId="36" borderId="23" xfId="44" applyNumberFormat="1" applyFill="1" applyBorder="1" applyAlignment="1">
      <alignment horizontal="right" vertical="center" indent="1"/>
    </xf>
    <xf numFmtId="169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9" fontId="0" fillId="33" borderId="0" xfId="0" applyNumberFormat="1" applyFill="1" applyAlignment="1">
      <alignment vertical="center"/>
    </xf>
    <xf numFmtId="16" fontId="19" fillId="0" borderId="0" xfId="56" quotePrefix="1" applyNumberFormat="1" applyFont="1" applyFill="1" applyBorder="1" applyAlignment="1">
      <alignment horizontal="left" vertical="center" wrapText="1" indent="2"/>
    </xf>
    <xf numFmtId="0" fontId="26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0.20724999999999993</c:v>
                  </c:pt>
                  <c:pt idx="4">
                    <c:v>0.11978</c:v>
                  </c:pt>
                  <c:pt idx="5">
                    <c:v>6.6039999999999877E-2</c:v>
                  </c:pt>
                  <c:pt idx="7">
                    <c:v>0.16775999999999991</c:v>
                  </c:pt>
                  <c:pt idx="8">
                    <c:v>0.26661000000000012</c:v>
                  </c:pt>
                  <c:pt idx="9">
                    <c:v>0.35145999999999988</c:v>
                  </c:pt>
                  <c:pt idx="11">
                    <c:v>0.33138000000000001</c:v>
                  </c:pt>
                  <c:pt idx="13">
                    <c:v>0.38741000000000003</c:v>
                  </c:pt>
                  <c:pt idx="15">
                    <c:v>0.43745000000000012</c:v>
                  </c:pt>
                  <c:pt idx="16">
                    <c:v>0.74585999999999997</c:v>
                  </c:pt>
                  <c:pt idx="17">
                    <c:v>1.67953</c:v>
                  </c:pt>
                  <c:pt idx="18">
                    <c:v>2.0008100000000004</c:v>
                  </c:pt>
                  <c:pt idx="20">
                    <c:v>0.45556000000000008</c:v>
                  </c:pt>
                  <c:pt idx="22">
                    <c:v>0.42637000000000003</c:v>
                  </c:pt>
                  <c:pt idx="24">
                    <c:v>1.0766100000000001</c:v>
                  </c:pt>
                  <c:pt idx="26">
                    <c:v>0.11968000000000001</c:v>
                  </c:pt>
                  <c:pt idx="27">
                    <c:v>0.32623999999999986</c:v>
                  </c:pt>
                  <c:pt idx="28">
                    <c:v>0.2289000000000001</c:v>
                  </c:pt>
                  <c:pt idx="31">
                    <c:v>0.10582000000000003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0.17541000000000007</c:v>
                  </c:pt>
                  <c:pt idx="4">
                    <c:v>0.10498999999999992</c:v>
                  </c:pt>
                  <c:pt idx="5">
                    <c:v>6.2020000000000075E-2</c:v>
                  </c:pt>
                  <c:pt idx="7">
                    <c:v>0.14522000000000002</c:v>
                  </c:pt>
                  <c:pt idx="8">
                    <c:v>0.20967999999999998</c:v>
                  </c:pt>
                  <c:pt idx="9">
                    <c:v>0.25714000000000004</c:v>
                  </c:pt>
                  <c:pt idx="11">
                    <c:v>0.27527999999999997</c:v>
                  </c:pt>
                  <c:pt idx="13">
                    <c:v>0.27744000000000002</c:v>
                  </c:pt>
                  <c:pt idx="15">
                    <c:v>0.26872000000000001</c:v>
                  </c:pt>
                  <c:pt idx="16">
                    <c:v>0.47289000000000003</c:v>
                  </c:pt>
                  <c:pt idx="17">
                    <c:v>0.89214000000000016</c:v>
                  </c:pt>
                  <c:pt idx="18">
                    <c:v>0.82791000000000003</c:v>
                  </c:pt>
                  <c:pt idx="20">
                    <c:v>0.29559999999999997</c:v>
                  </c:pt>
                  <c:pt idx="22">
                    <c:v>0.29035</c:v>
                  </c:pt>
                  <c:pt idx="24">
                    <c:v>0.77551999999999999</c:v>
                  </c:pt>
                  <c:pt idx="26">
                    <c:v>0.10333999999999999</c:v>
                  </c:pt>
                  <c:pt idx="27">
                    <c:v>0.25125000000000008</c:v>
                  </c:pt>
                  <c:pt idx="28">
                    <c:v>0.19272999999999985</c:v>
                  </c:pt>
                  <c:pt idx="31">
                    <c:v>9.3969999999999998E-2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1.1416900000000001</c:v>
                </c:pt>
                <c:pt idx="4">
                  <c:v>0.85026999999999997</c:v>
                </c:pt>
                <c:pt idx="5">
                  <c:v>1.02129</c:v>
                </c:pt>
                <c:pt idx="7">
                  <c:v>1.08091</c:v>
                </c:pt>
                <c:pt idx="8">
                  <c:v>0.98190999999999995</c:v>
                </c:pt>
                <c:pt idx="9">
                  <c:v>0.95811000000000002</c:v>
                </c:pt>
                <c:pt idx="11">
                  <c:v>1.6261699999999999</c:v>
                </c:pt>
                <c:pt idx="13">
                  <c:v>0.97733000000000003</c:v>
                </c:pt>
                <c:pt idx="15">
                  <c:v>0.69664999999999999</c:v>
                </c:pt>
                <c:pt idx="16">
                  <c:v>1.2921</c:v>
                </c:pt>
                <c:pt idx="17">
                  <c:v>1.9029700000000001</c:v>
                </c:pt>
                <c:pt idx="18">
                  <c:v>1.41232</c:v>
                </c:pt>
                <c:pt idx="20">
                  <c:v>0.84187000000000001</c:v>
                </c:pt>
                <c:pt idx="22">
                  <c:v>0.91017000000000003</c:v>
                </c:pt>
                <c:pt idx="24">
                  <c:v>2.77305</c:v>
                </c:pt>
                <c:pt idx="26">
                  <c:v>0.75673999999999997</c:v>
                </c:pt>
                <c:pt idx="27">
                  <c:v>1.0930800000000001</c:v>
                </c:pt>
                <c:pt idx="28">
                  <c:v>1.2199599999999999</c:v>
                </c:pt>
                <c:pt idx="31">
                  <c:v>0.83918999999999999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0.28729000000000005</c:v>
                  </c:pt>
                  <c:pt idx="3">
                    <c:v>0.26793</c:v>
                  </c:pt>
                  <c:pt idx="4">
                    <c:v>0.3341400000000001</c:v>
                  </c:pt>
                  <c:pt idx="6">
                    <c:v>0.18398000000000003</c:v>
                  </c:pt>
                  <c:pt idx="7">
                    <c:v>0.10810999999999993</c:v>
                  </c:pt>
                  <c:pt idx="9">
                    <c:v>0.24509000000000003</c:v>
                  </c:pt>
                  <c:pt idx="10">
                    <c:v>0.24379000000000006</c:v>
                  </c:pt>
                  <c:pt idx="11">
                    <c:v>0.39054999999999995</c:v>
                  </c:pt>
                  <c:pt idx="13">
                    <c:v>0.80582999999999994</c:v>
                  </c:pt>
                  <c:pt idx="15">
                    <c:v>0.31061000000000005</c:v>
                  </c:pt>
                  <c:pt idx="16">
                    <c:v>2.46082</c:v>
                  </c:pt>
                  <c:pt idx="17">
                    <c:v>2.5069999999999997</c:v>
                  </c:pt>
                  <c:pt idx="19">
                    <c:v>0.40040999999999993</c:v>
                  </c:pt>
                  <c:pt idx="21">
                    <c:v>0.34016999999999997</c:v>
                  </c:pt>
                  <c:pt idx="23">
                    <c:v>0.38761000000000007</c:v>
                  </c:pt>
                  <c:pt idx="24">
                    <c:v>0.77312000000000003</c:v>
                  </c:pt>
                  <c:pt idx="25">
                    <c:v>0.93085999999999991</c:v>
                  </c:pt>
                  <c:pt idx="26">
                    <c:v>1.6606099999999997</c:v>
                  </c:pt>
                  <c:pt idx="28">
                    <c:v>0.7944</c:v>
                  </c:pt>
                  <c:pt idx="30">
                    <c:v>0.56346000000000007</c:v>
                  </c:pt>
                  <c:pt idx="32">
                    <c:v>0.91642000000000001</c:v>
                  </c:pt>
                  <c:pt idx="34">
                    <c:v>0.37240000000000001</c:v>
                  </c:pt>
                  <c:pt idx="36">
                    <c:v>0.28178999999999998</c:v>
                  </c:pt>
                  <c:pt idx="37">
                    <c:v>0.37521999999999989</c:v>
                  </c:pt>
                  <c:pt idx="38">
                    <c:v>0.33991000000000016</c:v>
                  </c:pt>
                  <c:pt idx="41">
                    <c:v>0.15272000000000008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0.19015999999999994</c:v>
                  </c:pt>
                  <c:pt idx="3">
                    <c:v>0.18952000000000002</c:v>
                  </c:pt>
                  <c:pt idx="4">
                    <c:v>0.23087999999999997</c:v>
                  </c:pt>
                  <c:pt idx="6">
                    <c:v>0.15429000000000004</c:v>
                  </c:pt>
                  <c:pt idx="7">
                    <c:v>9.8220000000000085E-2</c:v>
                  </c:pt>
                  <c:pt idx="9">
                    <c:v>0.1980599999999999</c:v>
                  </c:pt>
                  <c:pt idx="10">
                    <c:v>0.18691000000000002</c:v>
                  </c:pt>
                  <c:pt idx="11">
                    <c:v>0.28466999999999998</c:v>
                  </c:pt>
                  <c:pt idx="13">
                    <c:v>0.37484000000000001</c:v>
                  </c:pt>
                  <c:pt idx="15">
                    <c:v>0.24807000000000001</c:v>
                  </c:pt>
                  <c:pt idx="16">
                    <c:v>0.79022999999999988</c:v>
                  </c:pt>
                  <c:pt idx="17">
                    <c:v>0.38686000000000004</c:v>
                  </c:pt>
                  <c:pt idx="19">
                    <c:v>0.31625999999999999</c:v>
                  </c:pt>
                  <c:pt idx="21">
                    <c:v>0.22403000000000001</c:v>
                  </c:pt>
                  <c:pt idx="23">
                    <c:v>0.20842999999999998</c:v>
                  </c:pt>
                  <c:pt idx="24">
                    <c:v>0.44532999999999989</c:v>
                  </c:pt>
                  <c:pt idx="25">
                    <c:v>0.45764000000000005</c:v>
                  </c:pt>
                  <c:pt idx="26">
                    <c:v>0.60814000000000001</c:v>
                  </c:pt>
                  <c:pt idx="28">
                    <c:v>0.46190999999999993</c:v>
                  </c:pt>
                  <c:pt idx="30">
                    <c:v>0.34118999999999999</c:v>
                  </c:pt>
                  <c:pt idx="32">
                    <c:v>0.60211999999999999</c:v>
                  </c:pt>
                  <c:pt idx="34">
                    <c:v>0.19794999999999999</c:v>
                  </c:pt>
                  <c:pt idx="36">
                    <c:v>0.22266000000000008</c:v>
                  </c:pt>
                  <c:pt idx="37">
                    <c:v>0.24737000000000003</c:v>
                  </c:pt>
                  <c:pt idx="38">
                    <c:v>0.27144999999999997</c:v>
                  </c:pt>
                  <c:pt idx="41">
                    <c:v>0.12785999999999997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0.56250999999999995</c:v>
                </c:pt>
                <c:pt idx="3">
                  <c:v>0.64756000000000002</c:v>
                </c:pt>
                <c:pt idx="4">
                  <c:v>0.74707999999999997</c:v>
                </c:pt>
                <c:pt idx="6">
                  <c:v>0.95598000000000005</c:v>
                </c:pt>
                <c:pt idx="7">
                  <c:v>1.07325</c:v>
                </c:pt>
                <c:pt idx="9">
                  <c:v>1.0324899999999999</c:v>
                </c:pt>
                <c:pt idx="10">
                  <c:v>0.80120000000000002</c:v>
                </c:pt>
                <c:pt idx="11">
                  <c:v>1.04996</c:v>
                </c:pt>
                <c:pt idx="13">
                  <c:v>0.70084000000000002</c:v>
                </c:pt>
                <c:pt idx="15">
                  <c:v>1.2322</c:v>
                </c:pt>
                <c:pt idx="16">
                  <c:v>1.1640299999999999</c:v>
                </c:pt>
                <c:pt idx="17">
                  <c:v>0.45745000000000002</c:v>
                </c:pt>
                <c:pt idx="19">
                  <c:v>1.50454</c:v>
                </c:pt>
                <c:pt idx="21">
                  <c:v>0.65612999999999999</c:v>
                </c:pt>
                <c:pt idx="23">
                  <c:v>0.45085999999999998</c:v>
                </c:pt>
                <c:pt idx="24">
                  <c:v>1.0503899999999999</c:v>
                </c:pt>
                <c:pt idx="25">
                  <c:v>0.90024000000000004</c:v>
                </c:pt>
                <c:pt idx="26">
                  <c:v>0.95955000000000001</c:v>
                </c:pt>
                <c:pt idx="28">
                  <c:v>1.1035699999999999</c:v>
                </c:pt>
                <c:pt idx="30">
                  <c:v>0.86492999999999998</c:v>
                </c:pt>
                <c:pt idx="32">
                  <c:v>1.75562</c:v>
                </c:pt>
                <c:pt idx="34">
                  <c:v>0.42255999999999999</c:v>
                </c:pt>
                <c:pt idx="36">
                  <c:v>1.06115</c:v>
                </c:pt>
                <c:pt idx="37">
                  <c:v>0.72604000000000002</c:v>
                </c:pt>
                <c:pt idx="38">
                  <c:v>1.3479699999999999</c:v>
                </c:pt>
                <c:pt idx="41">
                  <c:v>0.78574999999999995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0.56250999999999995</c:v>
                </c:pt>
                <c:pt idx="3">
                  <c:v>0.64756000000000002</c:v>
                </c:pt>
                <c:pt idx="4">
                  <c:v>0.74707999999999997</c:v>
                </c:pt>
                <c:pt idx="6">
                  <c:v>0.95598000000000005</c:v>
                </c:pt>
                <c:pt idx="7">
                  <c:v>1.07325</c:v>
                </c:pt>
                <c:pt idx="9">
                  <c:v>1.0324899999999999</c:v>
                </c:pt>
                <c:pt idx="10">
                  <c:v>0.80120000000000002</c:v>
                </c:pt>
                <c:pt idx="11">
                  <c:v>1.04996</c:v>
                </c:pt>
                <c:pt idx="13">
                  <c:v>0.70084000000000002</c:v>
                </c:pt>
                <c:pt idx="15">
                  <c:v>1.2322</c:v>
                </c:pt>
                <c:pt idx="16">
                  <c:v>1.1640299999999999</c:v>
                </c:pt>
                <c:pt idx="17">
                  <c:v>0.45745000000000002</c:v>
                </c:pt>
                <c:pt idx="19">
                  <c:v>1.50454</c:v>
                </c:pt>
                <c:pt idx="21">
                  <c:v>0.65612999999999999</c:v>
                </c:pt>
                <c:pt idx="23">
                  <c:v>0.45085999999999998</c:v>
                </c:pt>
                <c:pt idx="24">
                  <c:v>1.0503899999999999</c:v>
                </c:pt>
                <c:pt idx="25">
                  <c:v>0.90024000000000004</c:v>
                </c:pt>
                <c:pt idx="26">
                  <c:v>0.95955000000000001</c:v>
                </c:pt>
                <c:pt idx="28">
                  <c:v>1.1035699999999999</c:v>
                </c:pt>
                <c:pt idx="30">
                  <c:v>0.86492999999999998</c:v>
                </c:pt>
                <c:pt idx="32">
                  <c:v>1.75562</c:v>
                </c:pt>
                <c:pt idx="34">
                  <c:v>0.42255999999999999</c:v>
                </c:pt>
                <c:pt idx="36">
                  <c:v>1.06115</c:v>
                </c:pt>
                <c:pt idx="37">
                  <c:v>0.72604000000000002</c:v>
                </c:pt>
                <c:pt idx="38">
                  <c:v>1.3479699999999999</c:v>
                </c:pt>
                <c:pt idx="41">
                  <c:v>0.78574999999999995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tabSelected="1" zoomScale="70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4536" cy="857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Laryngitis or Tonsilitis Among Adults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890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Laryngitis or Tonsilitis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32" customWidth="1"/>
    <col min="4" max="16384" width="9.140625" style="19"/>
  </cols>
  <sheetData>
    <row r="1" spans="1:3" s="18" customFormat="1" ht="27" customHeight="1" x14ac:dyDescent="0.2">
      <c r="A1" s="82" t="s">
        <v>142</v>
      </c>
      <c r="B1" s="82"/>
      <c r="C1" s="82"/>
    </row>
    <row r="2" spans="1:3" s="18" customFormat="1" ht="23.25" customHeight="1" x14ac:dyDescent="0.2">
      <c r="A2" s="83" t="s">
        <v>118</v>
      </c>
      <c r="B2" s="83"/>
      <c r="C2" s="83"/>
    </row>
    <row r="3" spans="1:3" ht="6" customHeight="1" x14ac:dyDescent="0.2"/>
    <row r="4" spans="1:3" ht="26.25" customHeight="1" x14ac:dyDescent="0.2">
      <c r="A4" s="1" t="s">
        <v>80</v>
      </c>
      <c r="B4" s="2" t="s">
        <v>116</v>
      </c>
      <c r="C4" s="33" t="s">
        <v>115</v>
      </c>
    </row>
    <row r="5" spans="1:3" ht="14.25" customHeight="1" x14ac:dyDescent="0.2">
      <c r="A5" s="12" t="s">
        <v>113</v>
      </c>
      <c r="B5" s="16"/>
      <c r="C5" s="51"/>
    </row>
    <row r="6" spans="1:3" ht="14.25" customHeight="1" x14ac:dyDescent="0.2">
      <c r="A6" s="5" t="s">
        <v>89</v>
      </c>
      <c r="B6" s="25"/>
      <c r="C6" s="34"/>
    </row>
    <row r="7" spans="1:3" ht="14.25" customHeight="1" x14ac:dyDescent="0.2">
      <c r="A7" s="14" t="s">
        <v>86</v>
      </c>
      <c r="B7" s="38" t="str">
        <f>tbl_data!K6</f>
        <v>1.14 (0.97-1.35)</v>
      </c>
      <c r="C7" s="35">
        <f>tbl_data!L6</f>
        <v>0.1195</v>
      </c>
    </row>
    <row r="8" spans="1:3" ht="14.25" customHeight="1" x14ac:dyDescent="0.2">
      <c r="A8" s="5" t="s">
        <v>87</v>
      </c>
      <c r="B8" s="39"/>
      <c r="C8" s="34"/>
    </row>
    <row r="9" spans="1:3" ht="14.25" customHeight="1" x14ac:dyDescent="0.2">
      <c r="A9" s="14" t="s">
        <v>82</v>
      </c>
      <c r="B9" s="38" t="str">
        <f>tbl_data!K8</f>
        <v>0.85 (0.75-0.97)</v>
      </c>
      <c r="C9" s="35">
        <f>tbl_data!L8</f>
        <v>1.5900000000000001E-2</v>
      </c>
    </row>
    <row r="10" spans="1:3" ht="14.25" customHeight="1" x14ac:dyDescent="0.2">
      <c r="A10" s="5" t="s">
        <v>85</v>
      </c>
      <c r="B10" s="39" t="str">
        <f>tbl_data!K9</f>
        <v>1.02 (0.96-1.09)</v>
      </c>
      <c r="C10" s="34">
        <f>tbl_data!L9</f>
        <v>0.50980000000000003</v>
      </c>
    </row>
    <row r="11" spans="1:3" ht="14.25" customHeight="1" x14ac:dyDescent="0.2">
      <c r="A11" s="6" t="s">
        <v>95</v>
      </c>
      <c r="B11" s="38"/>
      <c r="C11" s="35"/>
    </row>
    <row r="12" spans="1:3" ht="14.25" customHeight="1" x14ac:dyDescent="0.2">
      <c r="A12" s="15">
        <v>1</v>
      </c>
      <c r="B12" s="39" t="str">
        <f>tbl_data!K11</f>
        <v>1.08 (0.94-1.25)</v>
      </c>
      <c r="C12" s="34">
        <f>tbl_data!L11</f>
        <v>0.29049999999999998</v>
      </c>
    </row>
    <row r="13" spans="1:3" ht="14.25" customHeight="1" x14ac:dyDescent="0.2">
      <c r="A13" s="14">
        <v>2</v>
      </c>
      <c r="B13" s="38" t="str">
        <f>tbl_data!K12</f>
        <v>0.98 (0.77-1.25)</v>
      </c>
      <c r="C13" s="35">
        <f>tbl_data!L12</f>
        <v>0.88160000000000005</v>
      </c>
    </row>
    <row r="14" spans="1:3" ht="14.25" customHeight="1" x14ac:dyDescent="0.2">
      <c r="A14" s="15" t="s">
        <v>96</v>
      </c>
      <c r="B14" s="39" t="str">
        <f>tbl_data!K13</f>
        <v>0.96 (0.70-1.31)</v>
      </c>
      <c r="C14" s="34">
        <f>tbl_data!L13</f>
        <v>0.78839999999999999</v>
      </c>
    </row>
    <row r="15" spans="1:3" ht="14.25" customHeight="1" x14ac:dyDescent="0.2">
      <c r="A15" s="12" t="s">
        <v>112</v>
      </c>
      <c r="B15" s="40"/>
      <c r="C15" s="52"/>
    </row>
    <row r="16" spans="1:3" ht="14.25" customHeight="1" x14ac:dyDescent="0.2">
      <c r="A16" s="13" t="s">
        <v>102</v>
      </c>
      <c r="B16" s="41" t="str">
        <f>tbl_data!K15</f>
        <v>1.63 (1.35-1.96)</v>
      </c>
      <c r="C16" s="37" t="str">
        <f>tbl_data!L15</f>
        <v>&lt;0.0001</v>
      </c>
    </row>
    <row r="17" spans="1:3" ht="14.25" customHeight="1" x14ac:dyDescent="0.2">
      <c r="A17" s="6" t="s">
        <v>87</v>
      </c>
      <c r="B17" s="38"/>
      <c r="C17" s="35"/>
    </row>
    <row r="18" spans="1:3" ht="14.25" customHeight="1" x14ac:dyDescent="0.2">
      <c r="A18" s="15" t="s">
        <v>82</v>
      </c>
      <c r="B18" s="39" t="str">
        <f>tbl_data!K17</f>
        <v>0.98 (0.70-1.36)</v>
      </c>
      <c r="C18" s="34">
        <f>tbl_data!L17</f>
        <v>0.89290000000000003</v>
      </c>
    </row>
    <row r="19" spans="1:3" ht="14.25" customHeight="1" x14ac:dyDescent="0.2">
      <c r="A19" s="6" t="s">
        <v>103</v>
      </c>
      <c r="B19" s="38"/>
      <c r="C19" s="35"/>
    </row>
    <row r="20" spans="1:3" ht="14.25" customHeight="1" x14ac:dyDescent="0.2">
      <c r="A20" s="15" t="s">
        <v>104</v>
      </c>
      <c r="B20" s="39" t="str">
        <f>tbl_data!K19</f>
        <v>0.70 (0.43-1.13)</v>
      </c>
      <c r="C20" s="34">
        <f>tbl_data!L19</f>
        <v>0.14599999999999999</v>
      </c>
    </row>
    <row r="21" spans="1:3" ht="14.25" customHeight="1" x14ac:dyDescent="0.2">
      <c r="A21" s="14" t="s">
        <v>105</v>
      </c>
      <c r="B21" s="38" t="str">
        <f>tbl_data!K20</f>
        <v>1.29 (0.82-2.04)</v>
      </c>
      <c r="C21" s="35">
        <f>tbl_data!L20</f>
        <v>0.27029999999999998</v>
      </c>
    </row>
    <row r="22" spans="1:3" ht="14.25" customHeight="1" x14ac:dyDescent="0.2">
      <c r="A22" s="15" t="s">
        <v>106</v>
      </c>
      <c r="B22" s="39" t="str">
        <f>tbl_data!K21</f>
        <v>1.90 (1.01-3.58)</v>
      </c>
      <c r="C22" s="34">
        <f>tbl_data!L21</f>
        <v>4.6199999999999998E-2</v>
      </c>
    </row>
    <row r="23" spans="1:3" ht="14.25" customHeight="1" x14ac:dyDescent="0.2">
      <c r="A23" s="14" t="s">
        <v>107</v>
      </c>
      <c r="B23" s="38" t="str">
        <f>tbl_data!K22</f>
        <v>1.41 (0.58-3.41)</v>
      </c>
      <c r="C23" s="35">
        <f>tbl_data!L22</f>
        <v>0.44309999999999999</v>
      </c>
    </row>
    <row r="24" spans="1:3" ht="14.25" customHeight="1" x14ac:dyDescent="0.2">
      <c r="A24" s="5" t="s">
        <v>90</v>
      </c>
      <c r="B24" s="39"/>
      <c r="C24" s="34"/>
    </row>
    <row r="25" spans="1:3" ht="14.25" customHeight="1" x14ac:dyDescent="0.2">
      <c r="A25" s="14" t="s">
        <v>84</v>
      </c>
      <c r="B25" s="38" t="str">
        <f>tbl_data!K24</f>
        <v>0.84 (0.55-1.30)</v>
      </c>
      <c r="C25" s="35">
        <f>tbl_data!L24</f>
        <v>0.43530000000000002</v>
      </c>
    </row>
    <row r="26" spans="1:3" ht="14.25" customHeight="1" x14ac:dyDescent="0.2">
      <c r="A26" s="5" t="s">
        <v>88</v>
      </c>
      <c r="B26" s="39"/>
      <c r="C26" s="34"/>
    </row>
    <row r="27" spans="1:3" ht="14.25" customHeight="1" x14ac:dyDescent="0.2">
      <c r="A27" s="14" t="s">
        <v>26</v>
      </c>
      <c r="B27" s="38" t="str">
        <f>tbl_data!K26</f>
        <v>0.91 (0.62-1.34)</v>
      </c>
      <c r="C27" s="35">
        <f>tbl_data!L26</f>
        <v>0.63109999999999999</v>
      </c>
    </row>
    <row r="28" spans="1:3" ht="14.25" customHeight="1" x14ac:dyDescent="0.2">
      <c r="A28" s="5" t="s">
        <v>93</v>
      </c>
      <c r="B28" s="39"/>
      <c r="C28" s="34"/>
    </row>
    <row r="29" spans="1:3" ht="14.25" customHeight="1" x14ac:dyDescent="0.2">
      <c r="A29" s="14" t="s">
        <v>83</v>
      </c>
      <c r="B29" s="38" t="str">
        <f>tbl_data!K28</f>
        <v>2.77 (2.00-3.85)</v>
      </c>
      <c r="C29" s="35" t="str">
        <f>tbl_data!L28</f>
        <v>&lt;0.0001</v>
      </c>
    </row>
    <row r="30" spans="1:3" ht="14.25" customHeight="1" x14ac:dyDescent="0.2">
      <c r="A30" s="5" t="s">
        <v>94</v>
      </c>
      <c r="B30" s="39"/>
      <c r="C30" s="34"/>
    </row>
    <row r="31" spans="1:3" ht="14.25" customHeight="1" x14ac:dyDescent="0.2">
      <c r="A31" s="14" t="s">
        <v>26</v>
      </c>
      <c r="B31" s="38" t="str">
        <f>tbl_data!K30</f>
        <v>0.76 (0.65-0.88)</v>
      </c>
      <c r="C31" s="35">
        <f>tbl_data!L30</f>
        <v>2.0000000000000001E-4</v>
      </c>
    </row>
    <row r="32" spans="1:3" ht="14.25" customHeight="1" x14ac:dyDescent="0.2">
      <c r="A32" s="15" t="s">
        <v>91</v>
      </c>
      <c r="B32" s="39" t="str">
        <f>tbl_data!K31</f>
        <v>1.09 (0.84-1.42)</v>
      </c>
      <c r="C32" s="34">
        <f>tbl_data!L31</f>
        <v>0.50409999999999999</v>
      </c>
    </row>
    <row r="33" spans="1:3" ht="14.25" customHeight="1" x14ac:dyDescent="0.2">
      <c r="A33" s="17" t="s">
        <v>92</v>
      </c>
      <c r="B33" s="38" t="str">
        <f>tbl_data!K32</f>
        <v>1.22 (1.03-1.45)</v>
      </c>
      <c r="C33" s="35">
        <f>tbl_data!L32</f>
        <v>2.3400000000000001E-2</v>
      </c>
    </row>
    <row r="34" spans="1:3" ht="14.25" customHeight="1" x14ac:dyDescent="0.2">
      <c r="A34" s="12" t="s">
        <v>83</v>
      </c>
      <c r="B34" s="40"/>
      <c r="C34" s="52"/>
    </row>
    <row r="35" spans="1:3" ht="14.25" customHeight="1" x14ac:dyDescent="0.2">
      <c r="A35" s="5" t="s">
        <v>110</v>
      </c>
      <c r="B35" s="39"/>
      <c r="C35" s="34"/>
    </row>
    <row r="36" spans="1:3" ht="14.25" customHeight="1" x14ac:dyDescent="0.2">
      <c r="A36" s="26" t="s">
        <v>111</v>
      </c>
      <c r="B36" s="42" t="str">
        <f>tbl_data!K35</f>
        <v>0.84 (0.75-0.95)</v>
      </c>
      <c r="C36" s="36">
        <f>tbl_data!L35</f>
        <v>3.8E-3</v>
      </c>
    </row>
    <row r="37" spans="1:3" ht="18" customHeight="1" x14ac:dyDescent="0.2">
      <c r="A37" s="84" t="s">
        <v>141</v>
      </c>
      <c r="B37" s="84"/>
      <c r="C37" s="84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sqref="A1:C3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32" customWidth="1"/>
    <col min="4" max="16384" width="9.140625" style="19"/>
  </cols>
  <sheetData>
    <row r="1" spans="1:3" s="18" customFormat="1" ht="27" customHeight="1" x14ac:dyDescent="0.2">
      <c r="A1" s="85" t="s">
        <v>143</v>
      </c>
      <c r="B1" s="85"/>
      <c r="C1" s="85"/>
    </row>
    <row r="2" spans="1:3" s="18" customFormat="1" ht="12" x14ac:dyDescent="0.2">
      <c r="A2" s="86" t="s">
        <v>119</v>
      </c>
      <c r="B2" s="86"/>
      <c r="C2" s="86"/>
    </row>
    <row r="3" spans="1:3" ht="6" customHeight="1" x14ac:dyDescent="0.2">
      <c r="A3" s="78"/>
      <c r="B3" s="79"/>
      <c r="C3" s="80"/>
    </row>
    <row r="4" spans="1:3" ht="26.25" customHeight="1" x14ac:dyDescent="0.2">
      <c r="A4" s="1" t="s">
        <v>80</v>
      </c>
      <c r="B4" s="2" t="s">
        <v>116</v>
      </c>
      <c r="C4" s="33" t="s">
        <v>115</v>
      </c>
    </row>
    <row r="5" spans="1:3" ht="14.25" customHeight="1" x14ac:dyDescent="0.2">
      <c r="A5" s="12" t="s">
        <v>113</v>
      </c>
      <c r="B5" s="16"/>
      <c r="C5" s="51"/>
    </row>
    <row r="6" spans="1:3" ht="14.25" customHeight="1" x14ac:dyDescent="0.2">
      <c r="A6" s="5" t="s">
        <v>121</v>
      </c>
      <c r="B6" s="25"/>
      <c r="C6" s="34"/>
    </row>
    <row r="7" spans="1:3" ht="14.25" customHeight="1" x14ac:dyDescent="0.2">
      <c r="A7" s="14" t="s">
        <v>122</v>
      </c>
      <c r="B7" s="38" t="str">
        <f>tbl_data!B6</f>
        <v>0.56 (0.37-0.85)</v>
      </c>
      <c r="C7" s="35">
        <f>tbl_data!C6</f>
        <v>6.3E-3</v>
      </c>
    </row>
    <row r="8" spans="1:3" ht="14.25" customHeight="1" x14ac:dyDescent="0.2">
      <c r="A8" s="44" t="s">
        <v>123</v>
      </c>
      <c r="B8" s="39" t="str">
        <f>tbl_data!B7</f>
        <v>0.65 (0.46-0.92)</v>
      </c>
      <c r="C8" s="34">
        <f>tbl_data!C7</f>
        <v>1.3899999999999999E-2</v>
      </c>
    </row>
    <row r="9" spans="1:3" ht="14.25" customHeight="1" x14ac:dyDescent="0.2">
      <c r="A9" s="43" t="s">
        <v>124</v>
      </c>
      <c r="B9" s="38" t="str">
        <f>tbl_data!B8</f>
        <v>0.75 (0.52-1.08)</v>
      </c>
      <c r="C9" s="35">
        <f>tbl_data!C8</f>
        <v>0.1221</v>
      </c>
    </row>
    <row r="10" spans="1:3" ht="14.25" customHeight="1" x14ac:dyDescent="0.2">
      <c r="A10" s="5" t="s">
        <v>87</v>
      </c>
      <c r="B10" s="39"/>
      <c r="C10" s="34"/>
    </row>
    <row r="11" spans="1:3" ht="14.25" customHeight="1" x14ac:dyDescent="0.2">
      <c r="A11" s="14" t="s">
        <v>82</v>
      </c>
      <c r="B11" s="38" t="str">
        <f>tbl_data!B10</f>
        <v>0.96 (0.80-1.14)</v>
      </c>
      <c r="C11" s="35">
        <f>tbl_data!C10</f>
        <v>0.61609999999999998</v>
      </c>
    </row>
    <row r="12" spans="1:3" ht="14.25" customHeight="1" x14ac:dyDescent="0.2">
      <c r="A12" s="5" t="s">
        <v>85</v>
      </c>
      <c r="B12" s="39" t="str">
        <f>tbl_data!B11</f>
        <v>1.07 (0.98-1.18)</v>
      </c>
      <c r="C12" s="34">
        <f>tbl_data!C11</f>
        <v>0.14879999999999999</v>
      </c>
    </row>
    <row r="13" spans="1:3" ht="14.25" customHeight="1" x14ac:dyDescent="0.2">
      <c r="A13" s="6" t="s">
        <v>125</v>
      </c>
      <c r="B13" s="38"/>
      <c r="C13" s="35"/>
    </row>
    <row r="14" spans="1:3" ht="14.25" customHeight="1" x14ac:dyDescent="0.2">
      <c r="A14" s="15">
        <v>2</v>
      </c>
      <c r="B14" s="39" t="str">
        <f>tbl_data!B13</f>
        <v>1.03 (0.83-1.28)</v>
      </c>
      <c r="C14" s="34">
        <f>tbl_data!C13</f>
        <v>0.76849999999999996</v>
      </c>
    </row>
    <row r="15" spans="1:3" ht="14.25" customHeight="1" x14ac:dyDescent="0.2">
      <c r="A15" s="14">
        <v>3</v>
      </c>
      <c r="B15" s="38" t="str">
        <f>tbl_data!B14</f>
        <v>0.80 (0.61-1.04)</v>
      </c>
      <c r="C15" s="35">
        <f>tbl_data!C14</f>
        <v>0.10199999999999999</v>
      </c>
    </row>
    <row r="16" spans="1:3" ht="14.25" customHeight="1" x14ac:dyDescent="0.2">
      <c r="A16" s="15" t="s">
        <v>126</v>
      </c>
      <c r="B16" s="39" t="str">
        <f>tbl_data!B15</f>
        <v>1.05 (0.77-1.44)</v>
      </c>
      <c r="C16" s="34">
        <f>tbl_data!C15</f>
        <v>0.76249999999999996</v>
      </c>
    </row>
    <row r="17" spans="1:3" ht="14.25" customHeight="1" x14ac:dyDescent="0.2">
      <c r="A17" s="6" t="s">
        <v>127</v>
      </c>
      <c r="B17" s="38"/>
      <c r="C17" s="35"/>
    </row>
    <row r="18" spans="1:3" ht="14.25" customHeight="1" x14ac:dyDescent="0.2">
      <c r="A18" s="15" t="s">
        <v>26</v>
      </c>
      <c r="B18" s="39" t="str">
        <f>tbl_data!B17</f>
        <v>0.70 (0.33-1.51)</v>
      </c>
      <c r="C18" s="34">
        <f>tbl_data!C17</f>
        <v>0.36259999999999998</v>
      </c>
    </row>
    <row r="19" spans="1:3" ht="14.25" customHeight="1" x14ac:dyDescent="0.2">
      <c r="A19" s="6" t="s">
        <v>95</v>
      </c>
      <c r="B19" s="38"/>
      <c r="C19" s="35"/>
    </row>
    <row r="20" spans="1:3" ht="14.25" customHeight="1" x14ac:dyDescent="0.2">
      <c r="A20" s="15">
        <v>1</v>
      </c>
      <c r="B20" s="39" t="str">
        <f>tbl_data!B19</f>
        <v>1.23 (0.98-1.54)</v>
      </c>
      <c r="C20" s="34">
        <f>tbl_data!C19</f>
        <v>6.8699999999999997E-2</v>
      </c>
    </row>
    <row r="21" spans="1:3" ht="14.25" customHeight="1" x14ac:dyDescent="0.2">
      <c r="A21" s="14">
        <v>2</v>
      </c>
      <c r="B21" s="38" t="str">
        <f>tbl_data!B20</f>
        <v>1.16 (0.37-3.62)</v>
      </c>
      <c r="C21" s="35">
        <f>tbl_data!C20</f>
        <v>0.79320000000000002</v>
      </c>
    </row>
    <row r="22" spans="1:3" ht="14.25" customHeight="1" x14ac:dyDescent="0.2">
      <c r="A22" s="15" t="s">
        <v>96</v>
      </c>
      <c r="B22" s="39" t="str">
        <f>tbl_data!B21</f>
        <v>0.46 (0.07-2.96)</v>
      </c>
      <c r="C22" s="34">
        <f>tbl_data!C21</f>
        <v>0.41199999999999998</v>
      </c>
    </row>
    <row r="23" spans="1:3" ht="14.25" customHeight="1" x14ac:dyDescent="0.2">
      <c r="A23" s="12" t="s">
        <v>112</v>
      </c>
      <c r="B23" s="40"/>
      <c r="C23" s="52"/>
    </row>
    <row r="24" spans="1:3" ht="14.25" customHeight="1" x14ac:dyDescent="0.2">
      <c r="A24" s="13" t="s">
        <v>102</v>
      </c>
      <c r="B24" s="41" t="str">
        <f>tbl_data!B23</f>
        <v>1.50 (1.19-1.90)</v>
      </c>
      <c r="C24" s="37">
        <f>tbl_data!C23</f>
        <v>6.9999999999999999E-4</v>
      </c>
    </row>
    <row r="25" spans="1:3" ht="14.25" customHeight="1" x14ac:dyDescent="0.2">
      <c r="A25" s="6" t="s">
        <v>87</v>
      </c>
      <c r="B25" s="38"/>
      <c r="C25" s="35"/>
    </row>
    <row r="26" spans="1:3" ht="14.25" customHeight="1" x14ac:dyDescent="0.2">
      <c r="A26" s="15" t="s">
        <v>82</v>
      </c>
      <c r="B26" s="39" t="str">
        <f>tbl_data!B25</f>
        <v>0.66 (0.43-1.00)</v>
      </c>
      <c r="C26" s="34">
        <f>tbl_data!C25</f>
        <v>4.8000000000000001E-2</v>
      </c>
    </row>
    <row r="27" spans="1:3" ht="14.25" customHeight="1" x14ac:dyDescent="0.2">
      <c r="A27" s="6" t="s">
        <v>103</v>
      </c>
      <c r="B27" s="38"/>
      <c r="C27" s="35"/>
    </row>
    <row r="28" spans="1:3" ht="14.25" customHeight="1" x14ac:dyDescent="0.2">
      <c r="A28" s="15" t="s">
        <v>104</v>
      </c>
      <c r="B28" s="39" t="str">
        <f>tbl_data!B27</f>
        <v>0.45 (0.24-0.84)</v>
      </c>
      <c r="C28" s="34">
        <f>tbl_data!C27</f>
        <v>1.1900000000000001E-2</v>
      </c>
    </row>
    <row r="29" spans="1:3" ht="14.25" customHeight="1" x14ac:dyDescent="0.2">
      <c r="A29" s="14" t="s">
        <v>105</v>
      </c>
      <c r="B29" s="38" t="str">
        <f>tbl_data!B28</f>
        <v>1.05 (0.61-1.82)</v>
      </c>
      <c r="C29" s="35">
        <f>tbl_data!C28</f>
        <v>0.86129999999999995</v>
      </c>
    </row>
    <row r="30" spans="1:3" ht="14.25" customHeight="1" x14ac:dyDescent="0.2">
      <c r="A30" s="15" t="s">
        <v>106</v>
      </c>
      <c r="B30" s="39" t="str">
        <f>tbl_data!B29</f>
        <v>0.90 (0.44-1.83)</v>
      </c>
      <c r="C30" s="34">
        <f>tbl_data!C29</f>
        <v>0.77170000000000005</v>
      </c>
    </row>
    <row r="31" spans="1:3" ht="14.25" customHeight="1" x14ac:dyDescent="0.2">
      <c r="A31" s="14" t="s">
        <v>107</v>
      </c>
      <c r="B31" s="38" t="str">
        <f>tbl_data!B30</f>
        <v>0.96 (0.35-2.62)</v>
      </c>
      <c r="C31" s="35">
        <f>tbl_data!C30</f>
        <v>0.93579999999999997</v>
      </c>
    </row>
    <row r="32" spans="1:3" ht="14.25" customHeight="1" x14ac:dyDescent="0.2">
      <c r="A32" s="5" t="s">
        <v>90</v>
      </c>
      <c r="B32" s="39"/>
      <c r="C32" s="34"/>
    </row>
    <row r="33" spans="1:3" ht="14.25" customHeight="1" x14ac:dyDescent="0.2">
      <c r="A33" s="14" t="s">
        <v>84</v>
      </c>
      <c r="B33" s="38" t="str">
        <f>tbl_data!B32</f>
        <v>1.10 (0.64-1.90)</v>
      </c>
      <c r="C33" s="35">
        <f>tbl_data!C32</f>
        <v>0.72170000000000001</v>
      </c>
    </row>
    <row r="34" spans="1:3" ht="14.25" customHeight="1" x14ac:dyDescent="0.2">
      <c r="A34" s="5" t="s">
        <v>88</v>
      </c>
      <c r="B34" s="39"/>
      <c r="C34" s="34"/>
    </row>
    <row r="35" spans="1:3" ht="14.25" customHeight="1" x14ac:dyDescent="0.2">
      <c r="A35" s="14" t="s">
        <v>26</v>
      </c>
      <c r="B35" s="38" t="str">
        <f>tbl_data!B34</f>
        <v>0.86 (0.52-1.43)</v>
      </c>
      <c r="C35" s="35">
        <f>tbl_data!C34</f>
        <v>0.57069999999999999</v>
      </c>
    </row>
    <row r="36" spans="1:3" ht="14.25" customHeight="1" x14ac:dyDescent="0.2">
      <c r="A36" s="5" t="s">
        <v>93</v>
      </c>
      <c r="B36" s="39"/>
      <c r="C36" s="34"/>
    </row>
    <row r="37" spans="1:3" ht="14.25" customHeight="1" x14ac:dyDescent="0.2">
      <c r="A37" s="14" t="s">
        <v>83</v>
      </c>
      <c r="B37" s="38" t="str">
        <f>tbl_data!B36</f>
        <v>1.76 (1.15-2.67)</v>
      </c>
      <c r="C37" s="35">
        <f>tbl_data!C36</f>
        <v>8.6E-3</v>
      </c>
    </row>
    <row r="38" spans="1:3" ht="14.25" customHeight="1" x14ac:dyDescent="0.2">
      <c r="A38" s="5" t="s">
        <v>120</v>
      </c>
      <c r="B38" s="39"/>
      <c r="C38" s="34"/>
    </row>
    <row r="39" spans="1:3" ht="14.25" customHeight="1" x14ac:dyDescent="0.2">
      <c r="A39" s="14" t="s">
        <v>26</v>
      </c>
      <c r="B39" s="38" t="str">
        <f>tbl_data!B38</f>
        <v>0.42 (0.22-0.79)</v>
      </c>
      <c r="C39" s="35">
        <f>tbl_data!C38</f>
        <v>7.6E-3</v>
      </c>
    </row>
    <row r="40" spans="1:3" ht="14.25" customHeight="1" x14ac:dyDescent="0.2">
      <c r="A40" s="5" t="s">
        <v>94</v>
      </c>
      <c r="B40" s="39"/>
      <c r="C40" s="34"/>
    </row>
    <row r="41" spans="1:3" ht="14.25" customHeight="1" x14ac:dyDescent="0.2">
      <c r="A41" s="14" t="s">
        <v>26</v>
      </c>
      <c r="B41" s="38" t="str">
        <f>tbl_data!B40</f>
        <v>1.06 (0.84-1.34)</v>
      </c>
      <c r="C41" s="35">
        <f>tbl_data!C40</f>
        <v>0.62129999999999996</v>
      </c>
    </row>
    <row r="42" spans="1:3" ht="14.25" customHeight="1" x14ac:dyDescent="0.2">
      <c r="A42" s="15" t="s">
        <v>91</v>
      </c>
      <c r="B42" s="39" t="str">
        <f>tbl_data!B41</f>
        <v>0.73 (0.48-1.10)</v>
      </c>
      <c r="C42" s="34">
        <f>tbl_data!C41</f>
        <v>0.13200000000000001</v>
      </c>
    </row>
    <row r="43" spans="1:3" ht="14.25" customHeight="1" x14ac:dyDescent="0.2">
      <c r="A43" s="17" t="s">
        <v>92</v>
      </c>
      <c r="B43" s="38" t="str">
        <f>tbl_data!B42</f>
        <v>1.35 (1.08-1.69)</v>
      </c>
      <c r="C43" s="35">
        <f>tbl_data!C42</f>
        <v>9.2999999999999992E-3</v>
      </c>
    </row>
    <row r="44" spans="1:3" ht="14.25" customHeight="1" x14ac:dyDescent="0.2">
      <c r="A44" s="12" t="s">
        <v>83</v>
      </c>
      <c r="B44" s="40"/>
      <c r="C44" s="52"/>
    </row>
    <row r="45" spans="1:3" ht="14.25" customHeight="1" x14ac:dyDescent="0.2">
      <c r="A45" s="5" t="s">
        <v>110</v>
      </c>
      <c r="B45" s="39"/>
      <c r="C45" s="34"/>
    </row>
    <row r="46" spans="1:3" ht="14.25" customHeight="1" x14ac:dyDescent="0.2">
      <c r="A46" s="26" t="s">
        <v>111</v>
      </c>
      <c r="B46" s="42" t="str">
        <f>tbl_data!B45</f>
        <v>0.79 (0.66-0.94)</v>
      </c>
      <c r="C46" s="36">
        <f>tbl_data!C45</f>
        <v>7.7999999999999996E-3</v>
      </c>
    </row>
    <row r="47" spans="1:3" ht="18" customHeight="1" x14ac:dyDescent="0.2">
      <c r="A47" s="84" t="s">
        <v>141</v>
      </c>
      <c r="B47" s="84"/>
      <c r="C47" s="84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workbookViewId="0">
      <selection activeCell="A16" sqref="A16"/>
    </sheetView>
  </sheetViews>
  <sheetFormatPr defaultRowHeight="12.75" x14ac:dyDescent="0.2"/>
  <cols>
    <col min="1" max="1" width="41.28515625" style="45" bestFit="1" customWidth="1"/>
    <col min="2" max="2" width="30.28515625" style="45" customWidth="1"/>
    <col min="3" max="4" width="8.28515625" style="54" customWidth="1"/>
    <col min="5" max="5" width="9.140625" style="58"/>
    <col min="6" max="6" width="10.85546875" style="58" bestFit="1" customWidth="1"/>
    <col min="7" max="7" width="12.140625" style="58" bestFit="1" customWidth="1"/>
    <col min="8" max="9" width="9.140625" style="59"/>
    <col min="11" max="11" width="8.7109375" customWidth="1"/>
    <col min="12" max="12" width="7.42578125" customWidth="1"/>
    <col min="13" max="13" width="41.28515625" style="28" bestFit="1" customWidth="1"/>
    <col min="14" max="14" width="53.140625" style="45" bestFit="1" customWidth="1"/>
    <col min="15" max="15" width="6.85546875" style="54" customWidth="1"/>
    <col min="16" max="16" width="6.85546875" style="53" customWidth="1"/>
    <col min="17" max="21" width="10.28515625" style="59" customWidth="1"/>
    <col min="22" max="22" width="10.28515625" customWidth="1"/>
  </cols>
  <sheetData>
    <row r="1" spans="1:23" s="67" customFormat="1" x14ac:dyDescent="0.2">
      <c r="A1" s="63" t="s">
        <v>80</v>
      </c>
      <c r="B1" s="63"/>
      <c r="C1" s="64" t="s">
        <v>78</v>
      </c>
      <c r="D1" s="65"/>
      <c r="E1" s="66"/>
      <c r="F1" s="66"/>
      <c r="G1" s="66"/>
      <c r="H1" s="66"/>
      <c r="I1" s="66"/>
      <c r="M1" s="68" t="s">
        <v>80</v>
      </c>
      <c r="N1" s="63"/>
      <c r="O1" s="65" t="s">
        <v>79</v>
      </c>
      <c r="P1" s="64"/>
      <c r="Q1" s="66"/>
      <c r="R1" s="66"/>
      <c r="S1" s="66"/>
      <c r="T1" s="66"/>
      <c r="U1" s="66"/>
    </row>
    <row r="2" spans="1:23" s="67" customFormat="1" x14ac:dyDescent="0.2">
      <c r="A2" s="63"/>
      <c r="B2" s="63"/>
      <c r="C2" s="65"/>
      <c r="D2" s="65"/>
      <c r="E2" s="66" t="s">
        <v>97</v>
      </c>
      <c r="F2" s="66"/>
      <c r="G2" s="66"/>
      <c r="H2" s="66"/>
      <c r="I2" s="66"/>
      <c r="K2" s="67" t="s">
        <v>140</v>
      </c>
      <c r="M2" s="68"/>
      <c r="N2" s="63"/>
      <c r="O2" s="65"/>
      <c r="P2" s="64"/>
      <c r="Q2" s="66" t="s">
        <v>97</v>
      </c>
      <c r="R2" s="66"/>
      <c r="S2" s="66"/>
      <c r="T2" s="66"/>
      <c r="U2" s="66"/>
      <c r="W2" s="67" t="s">
        <v>140</v>
      </c>
    </row>
    <row r="3" spans="1:23" s="67" customFormat="1" x14ac:dyDescent="0.2">
      <c r="A3" s="63" t="s">
        <v>133</v>
      </c>
      <c r="B3" s="69" t="s">
        <v>132</v>
      </c>
      <c r="C3" s="65" t="s">
        <v>128</v>
      </c>
      <c r="D3" s="65" t="s">
        <v>129</v>
      </c>
      <c r="E3" s="66" t="s">
        <v>98</v>
      </c>
      <c r="F3" s="70" t="s">
        <v>130</v>
      </c>
      <c r="G3" s="70" t="s">
        <v>131</v>
      </c>
      <c r="H3" s="66" t="s">
        <v>99</v>
      </c>
      <c r="I3" s="66" t="s">
        <v>100</v>
      </c>
      <c r="J3" s="67" t="s">
        <v>101</v>
      </c>
      <c r="K3" s="67" t="s">
        <v>114</v>
      </c>
      <c r="M3" s="68"/>
      <c r="N3" s="69" t="s">
        <v>132</v>
      </c>
      <c r="O3" s="65" t="s">
        <v>128</v>
      </c>
      <c r="P3" s="64" t="s">
        <v>129</v>
      </c>
      <c r="Q3" s="66" t="s">
        <v>98</v>
      </c>
      <c r="R3" s="70" t="s">
        <v>130</v>
      </c>
      <c r="S3" s="70" t="s">
        <v>131</v>
      </c>
      <c r="T3" s="66" t="s">
        <v>99</v>
      </c>
      <c r="U3" s="66" t="s">
        <v>100</v>
      </c>
      <c r="V3" s="67" t="s">
        <v>101</v>
      </c>
      <c r="W3" s="67" t="s">
        <v>114</v>
      </c>
    </row>
    <row r="4" spans="1:23" x14ac:dyDescent="0.2">
      <c r="A4" s="50" t="s">
        <v>138</v>
      </c>
      <c r="B4" s="71" t="str">
        <f>CONCATENATE(A4,K4)</f>
        <v xml:space="preserve">Patient Characteristics: </v>
      </c>
      <c r="C4" s="57">
        <v>0</v>
      </c>
      <c r="D4" s="57">
        <f>D47+2</f>
        <v>2</v>
      </c>
      <c r="K4" t="str">
        <f>IF(ISBLANK(J4)," ",IF(OR(J4="&lt;.0001",J4&lt;0.01),"*"," "))</f>
        <v xml:space="preserve"> </v>
      </c>
      <c r="M4" s="50" t="s">
        <v>138</v>
      </c>
      <c r="N4" s="71" t="str">
        <f>CONCATENATE(M4,W4)</f>
        <v xml:space="preserve">Patient Characteristics: </v>
      </c>
      <c r="O4" s="54">
        <v>0</v>
      </c>
      <c r="P4" s="57">
        <f>P37+2</f>
        <v>2</v>
      </c>
      <c r="Q4" s="58"/>
      <c r="R4" s="58"/>
      <c r="S4" s="58"/>
      <c r="W4" t="str">
        <f>IF(ISBLANK(V4)," ",IF(OR(V4="&lt;.0001",V4&lt;0.01),"*"," "))</f>
        <v xml:space="preserve"> </v>
      </c>
    </row>
    <row r="5" spans="1:23" x14ac:dyDescent="0.2">
      <c r="A5" s="46" t="s">
        <v>121</v>
      </c>
      <c r="B5" s="56" t="str">
        <f t="shared" ref="B5:B45" si="0">CONCATENATE(A5,K5)</f>
        <v xml:space="preserve">Age Group (Ref: 10-14 Years) </v>
      </c>
      <c r="C5" s="55">
        <v>0</v>
      </c>
      <c r="D5" s="60">
        <f>D4+2</f>
        <v>4</v>
      </c>
      <c r="K5" t="str">
        <f t="shared" ref="K5:K45" si="1">IF(ISBLANK(J5)," ",IF(OR(J5="&lt;.0001",J5&lt;0.01),"*"," "))</f>
        <v xml:space="preserve"> </v>
      </c>
      <c r="M5" s="28" t="s">
        <v>89</v>
      </c>
      <c r="N5" s="73" t="str">
        <f t="shared" ref="N5:N35" si="2">CONCATENATE(M5,W5)</f>
        <v xml:space="preserve">Age Group (Ref: 15-64 Years) </v>
      </c>
      <c r="O5" s="54">
        <v>0</v>
      </c>
      <c r="P5" s="60">
        <f>P4+2</f>
        <v>4</v>
      </c>
      <c r="Q5" s="58"/>
      <c r="R5" s="58"/>
      <c r="S5" s="58"/>
      <c r="W5" t="str">
        <f t="shared" ref="W5:W35" si="3">IF(ISBLANK(V5)," ",IF(OR(V5="&lt;.0001",V5&lt;0.01),"*"," "))</f>
        <v xml:space="preserve"> </v>
      </c>
    </row>
    <row r="6" spans="1:23" x14ac:dyDescent="0.2">
      <c r="A6" s="47" t="s">
        <v>122</v>
      </c>
      <c r="B6" s="72" t="str">
        <f t="shared" si="0"/>
        <v>Under 1*</v>
      </c>
      <c r="C6" s="55">
        <v>0</v>
      </c>
      <c r="D6" s="60">
        <f t="shared" ref="D6:D45" si="4">D5+2</f>
        <v>6</v>
      </c>
      <c r="E6" s="58">
        <f>Odds_kids!E19</f>
        <v>0.56250999999999995</v>
      </c>
      <c r="F6" s="58">
        <f>E6-H6</f>
        <v>0.19015999999999994</v>
      </c>
      <c r="G6" s="58">
        <f>I6-E6</f>
        <v>0.28729000000000005</v>
      </c>
      <c r="H6" s="59">
        <f>Odds_kids!F19</f>
        <v>0.37235000000000001</v>
      </c>
      <c r="I6" s="59">
        <f>Odds_kids!G19</f>
        <v>0.8498</v>
      </c>
      <c r="J6">
        <f>Odds_kids!H19</f>
        <v>6.3E-3</v>
      </c>
      <c r="K6" t="str">
        <f t="shared" si="1"/>
        <v>*</v>
      </c>
      <c r="M6" s="30" t="s">
        <v>86</v>
      </c>
      <c r="N6" s="74" t="str">
        <f t="shared" si="2"/>
        <v xml:space="preserve">65 and Older </v>
      </c>
      <c r="O6" s="54">
        <v>0</v>
      </c>
      <c r="P6" s="60">
        <f t="shared" ref="P6" si="5">P5+2</f>
        <v>6</v>
      </c>
      <c r="Q6" s="58">
        <f>Odds_adults!E18</f>
        <v>1.1416900000000001</v>
      </c>
      <c r="R6" s="58">
        <f>Q6-T6</f>
        <v>0.17541000000000007</v>
      </c>
      <c r="S6" s="58">
        <f>U6-Q6</f>
        <v>0.20724999999999993</v>
      </c>
      <c r="T6" s="59">
        <f>Odds_adults!F18</f>
        <v>0.96628000000000003</v>
      </c>
      <c r="U6" s="59">
        <f>Odds_adults!G18</f>
        <v>1.34894</v>
      </c>
      <c r="V6">
        <f>Odds_adults!H18</f>
        <v>0.1195</v>
      </c>
      <c r="W6" t="str">
        <f t="shared" si="3"/>
        <v xml:space="preserve"> </v>
      </c>
    </row>
    <row r="7" spans="1:23" x14ac:dyDescent="0.2">
      <c r="A7" s="48" t="s">
        <v>145</v>
      </c>
      <c r="B7" s="72" t="str">
        <f t="shared" si="0"/>
        <v xml:space="preserve">1-4 </v>
      </c>
      <c r="C7" s="55">
        <v>0</v>
      </c>
      <c r="D7" s="60">
        <f t="shared" si="4"/>
        <v>8</v>
      </c>
      <c r="E7" s="58">
        <f>Odds_kids!E20</f>
        <v>0.64756000000000002</v>
      </c>
      <c r="F7" s="58">
        <f t="shared" ref="F7:F45" si="6">E7-H7</f>
        <v>0.18952000000000002</v>
      </c>
      <c r="G7" s="58">
        <f t="shared" ref="G7:G45" si="7">I7-E7</f>
        <v>0.26793</v>
      </c>
      <c r="H7" s="59">
        <f>Odds_kids!F20</f>
        <v>0.45804</v>
      </c>
      <c r="I7" s="59">
        <f>Odds_kids!G20</f>
        <v>0.91549000000000003</v>
      </c>
      <c r="J7">
        <f>Odds_kids!H20</f>
        <v>1.3899999999999999E-2</v>
      </c>
      <c r="K7" t="str">
        <f t="shared" si="1"/>
        <v xml:space="preserve"> </v>
      </c>
      <c r="M7" s="28" t="s">
        <v>87</v>
      </c>
      <c r="N7" s="73" t="str">
        <f t="shared" si="2"/>
        <v xml:space="preserve">Sex (Ref: Female) </v>
      </c>
      <c r="O7" s="54">
        <v>0</v>
      </c>
      <c r="P7" s="60">
        <f>P6+3</f>
        <v>9</v>
      </c>
      <c r="Q7" s="58"/>
      <c r="R7" s="58"/>
      <c r="S7" s="58"/>
      <c r="W7" t="str">
        <f t="shared" si="3"/>
        <v xml:space="preserve"> </v>
      </c>
    </row>
    <row r="8" spans="1:23" x14ac:dyDescent="0.2">
      <c r="A8" s="48" t="s">
        <v>124</v>
      </c>
      <c r="B8" s="72" t="str">
        <f t="shared" si="0"/>
        <v xml:space="preserve">5-9 </v>
      </c>
      <c r="C8" s="55">
        <v>0</v>
      </c>
      <c r="D8" s="60">
        <f t="shared" si="4"/>
        <v>10</v>
      </c>
      <c r="E8" s="58">
        <f>Odds_kids!E21</f>
        <v>0.74707999999999997</v>
      </c>
      <c r="F8" s="58">
        <f t="shared" si="6"/>
        <v>0.23087999999999997</v>
      </c>
      <c r="G8" s="58">
        <f t="shared" si="7"/>
        <v>0.3341400000000001</v>
      </c>
      <c r="H8" s="59">
        <f>Odds_kids!F21</f>
        <v>0.51619999999999999</v>
      </c>
      <c r="I8" s="59">
        <f>Odds_kids!G21</f>
        <v>1.0812200000000001</v>
      </c>
      <c r="J8">
        <f>Odds_kids!H21</f>
        <v>0.1221</v>
      </c>
      <c r="K8" t="str">
        <f t="shared" si="1"/>
        <v xml:space="preserve"> </v>
      </c>
      <c r="M8" s="30" t="s">
        <v>82</v>
      </c>
      <c r="N8" s="74" t="str">
        <f t="shared" si="2"/>
        <v xml:space="preserve">Male </v>
      </c>
      <c r="O8" s="54">
        <v>0</v>
      </c>
      <c r="P8" s="60">
        <f>P7+2</f>
        <v>11</v>
      </c>
      <c r="Q8" s="58">
        <f>Odds_adults!E19</f>
        <v>0.85026999999999997</v>
      </c>
      <c r="R8" s="58">
        <f t="shared" ref="R8:R9" si="8">Q8-T8</f>
        <v>0.10498999999999992</v>
      </c>
      <c r="S8" s="58">
        <f t="shared" ref="S8:S9" si="9">U8-Q8</f>
        <v>0.11978</v>
      </c>
      <c r="T8" s="59">
        <f>Odds_adults!F19</f>
        <v>0.74528000000000005</v>
      </c>
      <c r="U8" s="59">
        <f>Odds_adults!G19</f>
        <v>0.97004999999999997</v>
      </c>
      <c r="V8">
        <f>Odds_adults!H19</f>
        <v>1.5900000000000001E-2</v>
      </c>
      <c r="W8" t="str">
        <f t="shared" si="3"/>
        <v xml:space="preserve"> </v>
      </c>
    </row>
    <row r="9" spans="1:23" x14ac:dyDescent="0.2">
      <c r="A9" s="46" t="s">
        <v>87</v>
      </c>
      <c r="B9" s="56" t="str">
        <f t="shared" si="0"/>
        <v xml:space="preserve">Sex (Ref: Female) </v>
      </c>
      <c r="C9" s="55">
        <v>0</v>
      </c>
      <c r="D9" s="60">
        <f>D8+3</f>
        <v>13</v>
      </c>
      <c r="K9" t="str">
        <f t="shared" si="1"/>
        <v xml:space="preserve"> </v>
      </c>
      <c r="M9" s="28" t="s">
        <v>85</v>
      </c>
      <c r="N9" s="73" t="str">
        <f t="shared" si="2"/>
        <v xml:space="preserve">Average Socioeconomic Factor Index (SEFI-2) </v>
      </c>
      <c r="O9" s="54">
        <v>0</v>
      </c>
      <c r="P9" s="60">
        <f>P8+3</f>
        <v>14</v>
      </c>
      <c r="Q9" s="58">
        <f>Odds_adults!E25</f>
        <v>1.02129</v>
      </c>
      <c r="R9" s="58">
        <f t="shared" si="8"/>
        <v>6.2020000000000075E-2</v>
      </c>
      <c r="S9" s="58">
        <f t="shared" si="9"/>
        <v>6.6039999999999877E-2</v>
      </c>
      <c r="T9" s="59">
        <f>Odds_adults!F25</f>
        <v>0.95926999999999996</v>
      </c>
      <c r="U9" s="59">
        <f>Odds_adults!G25</f>
        <v>1.0873299999999999</v>
      </c>
      <c r="V9">
        <f>Odds_adults!H25</f>
        <v>0.50980000000000003</v>
      </c>
      <c r="W9" t="str">
        <f t="shared" si="3"/>
        <v xml:space="preserve"> </v>
      </c>
    </row>
    <row r="10" spans="1:23" x14ac:dyDescent="0.2">
      <c r="A10" s="47" t="s">
        <v>82</v>
      </c>
      <c r="B10" s="72" t="str">
        <f t="shared" si="0"/>
        <v xml:space="preserve">Male </v>
      </c>
      <c r="C10" s="55">
        <v>0</v>
      </c>
      <c r="D10" s="60">
        <f t="shared" si="4"/>
        <v>15</v>
      </c>
      <c r="E10" s="58">
        <f>Odds_kids!E22</f>
        <v>0.95598000000000005</v>
      </c>
      <c r="F10" s="58">
        <f t="shared" si="6"/>
        <v>0.15429000000000004</v>
      </c>
      <c r="G10" s="58">
        <f t="shared" si="7"/>
        <v>0.18398000000000003</v>
      </c>
      <c r="H10" s="59">
        <f>Odds_kids!F22</f>
        <v>0.80169000000000001</v>
      </c>
      <c r="I10" s="59">
        <f>Odds_kids!G22</f>
        <v>1.1399600000000001</v>
      </c>
      <c r="J10">
        <f>Odds_kids!H22</f>
        <v>0.61609999999999998</v>
      </c>
      <c r="K10" t="str">
        <f t="shared" si="1"/>
        <v xml:space="preserve"> </v>
      </c>
      <c r="M10" s="28" t="s">
        <v>95</v>
      </c>
      <c r="N10" s="73" t="str">
        <f t="shared" si="2"/>
        <v xml:space="preserve">Charlson Comorbidity Index Score (Ref: 0) </v>
      </c>
      <c r="O10" s="54">
        <v>0</v>
      </c>
      <c r="P10" s="60">
        <f>P9+3</f>
        <v>17</v>
      </c>
      <c r="Q10" s="58"/>
      <c r="R10" s="58"/>
      <c r="S10" s="58"/>
      <c r="W10" t="str">
        <f t="shared" si="3"/>
        <v xml:space="preserve"> </v>
      </c>
    </row>
    <row r="11" spans="1:23" x14ac:dyDescent="0.2">
      <c r="A11" s="46" t="s">
        <v>85</v>
      </c>
      <c r="B11" s="56" t="str">
        <f t="shared" si="0"/>
        <v xml:space="preserve">Average Socioeconomic Factor Index (SEFI-2) </v>
      </c>
      <c r="C11" s="55">
        <v>0</v>
      </c>
      <c r="D11" s="60">
        <f>D10+3</f>
        <v>18</v>
      </c>
      <c r="E11" s="58">
        <f>Odds_kids!E32</f>
        <v>1.07325</v>
      </c>
      <c r="F11" s="58">
        <f t="shared" si="6"/>
        <v>9.8220000000000085E-2</v>
      </c>
      <c r="G11" s="58">
        <f t="shared" si="7"/>
        <v>0.10810999999999993</v>
      </c>
      <c r="H11" s="59">
        <f>Odds_kids!F32</f>
        <v>0.97502999999999995</v>
      </c>
      <c r="I11" s="59">
        <f>Odds_kids!G32</f>
        <v>1.18136</v>
      </c>
      <c r="J11">
        <f>Odds_kids!H32</f>
        <v>0.14879999999999999</v>
      </c>
      <c r="K11" t="str">
        <f t="shared" si="1"/>
        <v xml:space="preserve"> </v>
      </c>
      <c r="M11" s="30">
        <v>1</v>
      </c>
      <c r="N11" s="74" t="str">
        <f t="shared" si="2"/>
        <v xml:space="preserve">1 </v>
      </c>
      <c r="O11" s="54">
        <v>0</v>
      </c>
      <c r="P11" s="60">
        <f t="shared" ref="P11:P13" si="10">P10+2</f>
        <v>19</v>
      </c>
      <c r="Q11" s="58">
        <f>Odds_adults!E20</f>
        <v>1.08091</v>
      </c>
      <c r="R11" s="58">
        <f t="shared" ref="R11:R13" si="11">Q11-T11</f>
        <v>0.14522000000000002</v>
      </c>
      <c r="S11" s="58">
        <f t="shared" ref="S11:S13" si="12">U11-Q11</f>
        <v>0.16775999999999991</v>
      </c>
      <c r="T11" s="59">
        <f>Odds_adults!F20</f>
        <v>0.93569000000000002</v>
      </c>
      <c r="U11" s="59">
        <f>Odds_adults!G20</f>
        <v>1.2486699999999999</v>
      </c>
      <c r="V11">
        <f>Odds_adults!H20</f>
        <v>0.29049999999999998</v>
      </c>
      <c r="W11" t="str">
        <f t="shared" si="3"/>
        <v xml:space="preserve"> </v>
      </c>
    </row>
    <row r="12" spans="1:23" x14ac:dyDescent="0.2">
      <c r="A12" s="46" t="s">
        <v>146</v>
      </c>
      <c r="B12" s="56" t="str">
        <f t="shared" si="0"/>
        <v xml:space="preserve">Number of children in the household (Ref: 1) </v>
      </c>
      <c r="C12" s="55">
        <v>0</v>
      </c>
      <c r="D12" s="60">
        <f>D11+3</f>
        <v>21</v>
      </c>
      <c r="K12" t="str">
        <f t="shared" si="1"/>
        <v xml:space="preserve"> </v>
      </c>
      <c r="M12" s="30">
        <v>2</v>
      </c>
      <c r="N12" s="74" t="str">
        <f t="shared" si="2"/>
        <v xml:space="preserve">2 </v>
      </c>
      <c r="O12" s="54">
        <v>0</v>
      </c>
      <c r="P12" s="60">
        <f t="shared" si="10"/>
        <v>21</v>
      </c>
      <c r="Q12" s="58">
        <f>Odds_adults!E21</f>
        <v>0.98190999999999995</v>
      </c>
      <c r="R12" s="58">
        <f t="shared" si="11"/>
        <v>0.20967999999999998</v>
      </c>
      <c r="S12" s="58">
        <f t="shared" si="12"/>
        <v>0.26661000000000012</v>
      </c>
      <c r="T12" s="59">
        <f>Odds_adults!F21</f>
        <v>0.77222999999999997</v>
      </c>
      <c r="U12" s="59">
        <f>Odds_adults!G21</f>
        <v>1.2485200000000001</v>
      </c>
      <c r="V12">
        <f>Odds_adults!H21</f>
        <v>0.88160000000000005</v>
      </c>
      <c r="W12" t="str">
        <f t="shared" si="3"/>
        <v xml:space="preserve"> </v>
      </c>
    </row>
    <row r="13" spans="1:23" x14ac:dyDescent="0.2">
      <c r="A13" s="47">
        <v>2</v>
      </c>
      <c r="B13" s="72" t="str">
        <f t="shared" si="0"/>
        <v xml:space="preserve">2 </v>
      </c>
      <c r="C13" s="55">
        <v>0</v>
      </c>
      <c r="D13" s="60">
        <f t="shared" si="4"/>
        <v>23</v>
      </c>
      <c r="E13" s="58">
        <f>Odds_kids!E28</f>
        <v>1.0324899999999999</v>
      </c>
      <c r="F13" s="58">
        <f t="shared" si="6"/>
        <v>0.1980599999999999</v>
      </c>
      <c r="G13" s="58">
        <f t="shared" si="7"/>
        <v>0.24509000000000003</v>
      </c>
      <c r="H13" s="59">
        <f>Odds_kids!F28</f>
        <v>0.83443000000000001</v>
      </c>
      <c r="I13" s="59">
        <f>Odds_kids!G28</f>
        <v>1.2775799999999999</v>
      </c>
      <c r="J13">
        <f>Odds_kids!H28</f>
        <v>0.76849999999999996</v>
      </c>
      <c r="K13" t="str">
        <f t="shared" si="1"/>
        <v xml:space="preserve"> </v>
      </c>
      <c r="M13" s="30" t="s">
        <v>96</v>
      </c>
      <c r="N13" s="74" t="str">
        <f t="shared" si="2"/>
        <v xml:space="preserve">3 or Higher </v>
      </c>
      <c r="O13" s="54">
        <v>0</v>
      </c>
      <c r="P13" s="60">
        <f t="shared" si="10"/>
        <v>23</v>
      </c>
      <c r="Q13" s="58">
        <f>Odds_adults!E22</f>
        <v>0.95811000000000002</v>
      </c>
      <c r="R13" s="58">
        <f t="shared" si="11"/>
        <v>0.25714000000000004</v>
      </c>
      <c r="S13" s="58">
        <f t="shared" si="12"/>
        <v>0.35145999999999988</v>
      </c>
      <c r="T13" s="59">
        <f>Odds_adults!F22</f>
        <v>0.70096999999999998</v>
      </c>
      <c r="U13" s="59">
        <f>Odds_adults!G22</f>
        <v>1.3095699999999999</v>
      </c>
      <c r="V13">
        <f>Odds_adults!H22</f>
        <v>0.78839999999999999</v>
      </c>
      <c r="W13" t="str">
        <f t="shared" si="3"/>
        <v xml:space="preserve"> </v>
      </c>
    </row>
    <row r="14" spans="1:23" x14ac:dyDescent="0.2">
      <c r="A14" s="47">
        <v>3</v>
      </c>
      <c r="B14" s="72" t="str">
        <f t="shared" si="0"/>
        <v xml:space="preserve">3 </v>
      </c>
      <c r="C14" s="55">
        <v>0</v>
      </c>
      <c r="D14" s="60">
        <f t="shared" si="4"/>
        <v>25</v>
      </c>
      <c r="E14" s="58">
        <f>Odds_kids!E29</f>
        <v>0.80120000000000002</v>
      </c>
      <c r="F14" s="58">
        <f t="shared" si="6"/>
        <v>0.18691000000000002</v>
      </c>
      <c r="G14" s="58">
        <f t="shared" si="7"/>
        <v>0.24379000000000006</v>
      </c>
      <c r="H14" s="59">
        <f>Odds_kids!F29</f>
        <v>0.61429</v>
      </c>
      <c r="I14" s="59">
        <f>Odds_kids!G29</f>
        <v>1.0449900000000001</v>
      </c>
      <c r="J14">
        <f>Odds_kids!H29</f>
        <v>0.10199999999999999</v>
      </c>
      <c r="K14" t="str">
        <f t="shared" si="1"/>
        <v xml:space="preserve"> </v>
      </c>
      <c r="M14" s="31" t="s">
        <v>137</v>
      </c>
      <c r="N14" s="77" t="str">
        <f t="shared" si="2"/>
        <v xml:space="preserve">Physician Characteristics: </v>
      </c>
      <c r="O14" s="54">
        <v>0</v>
      </c>
      <c r="P14" s="60">
        <f>P13+3</f>
        <v>26</v>
      </c>
      <c r="Q14" s="58"/>
      <c r="R14" s="58"/>
      <c r="S14" s="58"/>
      <c r="W14" t="str">
        <f t="shared" si="3"/>
        <v xml:space="preserve"> </v>
      </c>
    </row>
    <row r="15" spans="1:23" x14ac:dyDescent="0.2">
      <c r="A15" s="47" t="s">
        <v>126</v>
      </c>
      <c r="B15" s="72" t="str">
        <f t="shared" si="0"/>
        <v xml:space="preserve">4 or More </v>
      </c>
      <c r="C15" s="55">
        <v>0</v>
      </c>
      <c r="D15" s="60">
        <f t="shared" si="4"/>
        <v>27</v>
      </c>
      <c r="E15" s="58">
        <f>Odds_kids!E30</f>
        <v>1.04996</v>
      </c>
      <c r="F15" s="58">
        <f t="shared" si="6"/>
        <v>0.28466999999999998</v>
      </c>
      <c r="G15" s="58">
        <f t="shared" si="7"/>
        <v>0.39054999999999995</v>
      </c>
      <c r="H15" s="59">
        <f>Odds_kids!F30</f>
        <v>0.76529000000000003</v>
      </c>
      <c r="I15" s="59">
        <f>Odds_kids!G30</f>
        <v>1.44051</v>
      </c>
      <c r="J15">
        <f>Odds_kids!H30</f>
        <v>0.76249999999999996</v>
      </c>
      <c r="K15" t="str">
        <f t="shared" si="1"/>
        <v xml:space="preserve"> </v>
      </c>
      <c r="M15" s="28" t="s">
        <v>81</v>
      </c>
      <c r="N15" s="73" t="str">
        <f t="shared" si="2"/>
        <v>Average Age (Years)*</v>
      </c>
      <c r="O15" s="54">
        <v>0</v>
      </c>
      <c r="P15" s="60">
        <f>P14+2</f>
        <v>28</v>
      </c>
      <c r="Q15" s="58">
        <f>Odds_adults!E8</f>
        <v>1.6261699999999999</v>
      </c>
      <c r="R15" s="58">
        <f>Q15-T15</f>
        <v>0.27527999999999997</v>
      </c>
      <c r="S15" s="58">
        <f>U15-Q15</f>
        <v>0.33138000000000001</v>
      </c>
      <c r="T15" s="59">
        <f>Odds_adults!F8</f>
        <v>1.3508899999999999</v>
      </c>
      <c r="U15" s="59">
        <f>Odds_adults!G8</f>
        <v>1.9575499999999999</v>
      </c>
      <c r="V15" t="str">
        <f>Odds_adults!H8</f>
        <v>&lt;.0001</v>
      </c>
      <c r="W15" t="str">
        <f t="shared" si="3"/>
        <v>*</v>
      </c>
    </row>
    <row r="16" spans="1:23" x14ac:dyDescent="0.2">
      <c r="A16" s="46" t="s">
        <v>147</v>
      </c>
      <c r="B16" s="56" t="str">
        <f t="shared" si="0"/>
        <v xml:space="preserve">In Care of Child and Family Services (Ref: No) </v>
      </c>
      <c r="C16" s="55">
        <v>0</v>
      </c>
      <c r="D16" s="60">
        <f>D15+3</f>
        <v>30</v>
      </c>
      <c r="K16" t="str">
        <f t="shared" si="1"/>
        <v xml:space="preserve"> </v>
      </c>
      <c r="M16" s="28" t="s">
        <v>87</v>
      </c>
      <c r="N16" s="73" t="str">
        <f t="shared" si="2"/>
        <v xml:space="preserve">Sex (Ref: Female) </v>
      </c>
      <c r="O16" s="54">
        <v>0</v>
      </c>
      <c r="P16" s="60">
        <f>P15+3</f>
        <v>31</v>
      </c>
      <c r="Q16" s="58"/>
      <c r="R16" s="58"/>
      <c r="S16" s="58"/>
      <c r="W16" t="str">
        <f t="shared" si="3"/>
        <v xml:space="preserve"> </v>
      </c>
    </row>
    <row r="17" spans="1:23" x14ac:dyDescent="0.2">
      <c r="A17" s="47" t="s">
        <v>26</v>
      </c>
      <c r="B17" s="72" t="str">
        <f t="shared" si="0"/>
        <v xml:space="preserve">Yes </v>
      </c>
      <c r="C17" s="55">
        <v>0</v>
      </c>
      <c r="D17" s="60">
        <f t="shared" si="4"/>
        <v>32</v>
      </c>
      <c r="E17" s="58">
        <f>Odds_kids!E31</f>
        <v>0.70084000000000002</v>
      </c>
      <c r="F17" s="58">
        <f t="shared" si="6"/>
        <v>0.37484000000000001</v>
      </c>
      <c r="G17" s="58">
        <f t="shared" si="7"/>
        <v>0.80582999999999994</v>
      </c>
      <c r="H17" s="59">
        <f>Odds_kids!F31</f>
        <v>0.32600000000000001</v>
      </c>
      <c r="I17" s="59">
        <f>Odds_kids!G31</f>
        <v>1.50667</v>
      </c>
      <c r="J17">
        <f>Odds_kids!H31</f>
        <v>0.36259999999999998</v>
      </c>
      <c r="K17" t="str">
        <f t="shared" si="1"/>
        <v xml:space="preserve"> </v>
      </c>
      <c r="M17" s="30" t="s">
        <v>82</v>
      </c>
      <c r="N17" s="74" t="str">
        <f t="shared" si="2"/>
        <v xml:space="preserve">Male </v>
      </c>
      <c r="O17" s="54">
        <v>0</v>
      </c>
      <c r="P17" s="60">
        <f>P16+2</f>
        <v>33</v>
      </c>
      <c r="Q17" s="58">
        <f>Odds_adults!E9</f>
        <v>0.97733000000000003</v>
      </c>
      <c r="R17" s="58">
        <f>Q17-T17</f>
        <v>0.27744000000000002</v>
      </c>
      <c r="S17" s="58">
        <f>U17-Q17</f>
        <v>0.38741000000000003</v>
      </c>
      <c r="T17" s="59">
        <f>Odds_adults!F9</f>
        <v>0.69989000000000001</v>
      </c>
      <c r="U17" s="59">
        <f>Odds_adults!G9</f>
        <v>1.3647400000000001</v>
      </c>
      <c r="V17">
        <f>Odds_adults!H9</f>
        <v>0.89290000000000003</v>
      </c>
      <c r="W17" t="str">
        <f t="shared" si="3"/>
        <v xml:space="preserve"> </v>
      </c>
    </row>
    <row r="18" spans="1:23" x14ac:dyDescent="0.2">
      <c r="A18" s="46" t="s">
        <v>95</v>
      </c>
      <c r="B18" s="56" t="str">
        <f t="shared" si="0"/>
        <v xml:space="preserve">Charlson Comorbidity Index Score (Ref: 0) </v>
      </c>
      <c r="C18" s="55">
        <v>0</v>
      </c>
      <c r="D18" s="60">
        <f>D17+3</f>
        <v>35</v>
      </c>
      <c r="K18" t="str">
        <f t="shared" si="1"/>
        <v xml:space="preserve"> </v>
      </c>
      <c r="M18" s="28" t="s">
        <v>103</v>
      </c>
      <c r="N18" s="73" t="str">
        <f t="shared" si="2"/>
        <v xml:space="preserve">Location (Ref: Winnipeg RHA) </v>
      </c>
      <c r="O18" s="54">
        <v>0</v>
      </c>
      <c r="P18" s="60">
        <f>P17+3</f>
        <v>36</v>
      </c>
      <c r="Q18" s="58"/>
      <c r="R18" s="58"/>
      <c r="S18" s="58"/>
      <c r="W18" t="str">
        <f t="shared" si="3"/>
        <v xml:space="preserve"> </v>
      </c>
    </row>
    <row r="19" spans="1:23" x14ac:dyDescent="0.2">
      <c r="A19" s="47">
        <v>1</v>
      </c>
      <c r="B19" s="72" t="str">
        <f t="shared" si="0"/>
        <v xml:space="preserve">1 </v>
      </c>
      <c r="C19" s="55">
        <v>0</v>
      </c>
      <c r="D19" s="60">
        <f t="shared" si="4"/>
        <v>37</v>
      </c>
      <c r="E19" s="58">
        <f>Odds_kids!E23</f>
        <v>1.2322</v>
      </c>
      <c r="F19" s="58">
        <f t="shared" si="6"/>
        <v>0.24807000000000001</v>
      </c>
      <c r="G19" s="58">
        <f t="shared" si="7"/>
        <v>0.31061000000000005</v>
      </c>
      <c r="H19" s="59">
        <f>Odds_kids!F23</f>
        <v>0.98412999999999995</v>
      </c>
      <c r="I19" s="59">
        <f>Odds_kids!G23</f>
        <v>1.54281</v>
      </c>
      <c r="J19">
        <f>Odds_kids!H23</f>
        <v>6.8699999999999997E-2</v>
      </c>
      <c r="K19" t="str">
        <f t="shared" si="1"/>
        <v xml:space="preserve"> </v>
      </c>
      <c r="M19" s="30" t="s">
        <v>104</v>
      </c>
      <c r="N19" s="74" t="str">
        <f t="shared" si="2"/>
        <v xml:space="preserve">Southern Health-Santé Sud </v>
      </c>
      <c r="O19" s="54">
        <v>0</v>
      </c>
      <c r="P19" s="60">
        <f t="shared" ref="P19:P22" si="13">P18+2</f>
        <v>38</v>
      </c>
      <c r="Q19" s="58">
        <f>Odds_adults!E12</f>
        <v>0.69664999999999999</v>
      </c>
      <c r="R19" s="58">
        <f t="shared" ref="R19:R22" si="14">Q19-T19</f>
        <v>0.26872000000000001</v>
      </c>
      <c r="S19" s="58">
        <f t="shared" ref="S19:S22" si="15">U19-Q19</f>
        <v>0.43745000000000012</v>
      </c>
      <c r="T19" s="59">
        <f>Odds_adults!F12</f>
        <v>0.42792999999999998</v>
      </c>
      <c r="U19" s="59">
        <f>Odds_adults!G12</f>
        <v>1.1341000000000001</v>
      </c>
      <c r="V19">
        <f>Odds_adults!H12</f>
        <v>0.14599999999999999</v>
      </c>
      <c r="W19" t="str">
        <f t="shared" si="3"/>
        <v xml:space="preserve"> </v>
      </c>
    </row>
    <row r="20" spans="1:23" x14ac:dyDescent="0.2">
      <c r="A20" s="47">
        <v>2</v>
      </c>
      <c r="B20" s="72" t="str">
        <f t="shared" si="0"/>
        <v xml:space="preserve">2 </v>
      </c>
      <c r="C20" s="55">
        <v>0</v>
      </c>
      <c r="D20" s="60">
        <f t="shared" si="4"/>
        <v>39</v>
      </c>
      <c r="E20" s="58">
        <f>Odds_kids!E24</f>
        <v>1.1640299999999999</v>
      </c>
      <c r="F20" s="58">
        <f t="shared" si="6"/>
        <v>0.79022999999999988</v>
      </c>
      <c r="G20" s="58">
        <f t="shared" si="7"/>
        <v>2.46082</v>
      </c>
      <c r="H20" s="59">
        <f>Odds_kids!F24</f>
        <v>0.37380000000000002</v>
      </c>
      <c r="I20" s="59">
        <f>Odds_kids!G24</f>
        <v>3.6248499999999999</v>
      </c>
      <c r="J20">
        <f>Odds_kids!H24</f>
        <v>0.79320000000000002</v>
      </c>
      <c r="K20" t="str">
        <f t="shared" si="1"/>
        <v xml:space="preserve"> </v>
      </c>
      <c r="M20" s="30" t="s">
        <v>105</v>
      </c>
      <c r="N20" s="74" t="str">
        <f t="shared" si="2"/>
        <v xml:space="preserve">Prairie Mountain Health </v>
      </c>
      <c r="O20" s="54">
        <v>0</v>
      </c>
      <c r="P20" s="60">
        <f t="shared" si="13"/>
        <v>40</v>
      </c>
      <c r="Q20" s="58">
        <f>Odds_adults!E13</f>
        <v>1.2921</v>
      </c>
      <c r="R20" s="58">
        <f t="shared" si="14"/>
        <v>0.47289000000000003</v>
      </c>
      <c r="S20" s="58">
        <f t="shared" si="15"/>
        <v>0.74585999999999997</v>
      </c>
      <c r="T20" s="59">
        <f>Odds_adults!F13</f>
        <v>0.81920999999999999</v>
      </c>
      <c r="U20" s="59">
        <f>Odds_adults!G13</f>
        <v>2.03796</v>
      </c>
      <c r="V20">
        <f>Odds_adults!H13</f>
        <v>0.27029999999999998</v>
      </c>
      <c r="W20" t="str">
        <f t="shared" si="3"/>
        <v xml:space="preserve"> </v>
      </c>
    </row>
    <row r="21" spans="1:23" x14ac:dyDescent="0.2">
      <c r="A21" s="47" t="s">
        <v>96</v>
      </c>
      <c r="B21" s="72" t="str">
        <f t="shared" si="0"/>
        <v xml:space="preserve">3 or Higher </v>
      </c>
      <c r="C21" s="55">
        <v>0</v>
      </c>
      <c r="D21" s="60">
        <f t="shared" si="4"/>
        <v>41</v>
      </c>
      <c r="E21" s="58">
        <f>Odds_kids!E25</f>
        <v>0.45745000000000002</v>
      </c>
      <c r="F21" s="58">
        <f t="shared" si="6"/>
        <v>0.38686000000000004</v>
      </c>
      <c r="G21" s="58">
        <f t="shared" si="7"/>
        <v>2.5069999999999997</v>
      </c>
      <c r="H21" s="59">
        <f>Odds_kids!F25</f>
        <v>7.059E-2</v>
      </c>
      <c r="I21" s="59">
        <f>Odds_kids!G25</f>
        <v>2.9644499999999998</v>
      </c>
      <c r="J21">
        <f>Odds_kids!H25</f>
        <v>0.41199999999999998</v>
      </c>
      <c r="K21" t="str">
        <f t="shared" si="1"/>
        <v xml:space="preserve"> </v>
      </c>
      <c r="M21" s="30" t="s">
        <v>106</v>
      </c>
      <c r="N21" s="74" t="str">
        <f t="shared" si="2"/>
        <v xml:space="preserve">Interlake-Eastern RHA </v>
      </c>
      <c r="O21" s="54">
        <v>0</v>
      </c>
      <c r="P21" s="60">
        <f t="shared" si="13"/>
        <v>42</v>
      </c>
      <c r="Q21" s="58">
        <f>Odds_adults!E10</f>
        <v>1.9029700000000001</v>
      </c>
      <c r="R21" s="58">
        <f t="shared" si="14"/>
        <v>0.89214000000000016</v>
      </c>
      <c r="S21" s="58">
        <f t="shared" si="15"/>
        <v>1.67953</v>
      </c>
      <c r="T21" s="59">
        <f>Odds_adults!F10</f>
        <v>1.0108299999999999</v>
      </c>
      <c r="U21" s="59">
        <f>Odds_adults!G10</f>
        <v>3.5825</v>
      </c>
      <c r="V21">
        <f>Odds_adults!H10</f>
        <v>4.6199999999999998E-2</v>
      </c>
      <c r="W21" t="str">
        <f t="shared" si="3"/>
        <v xml:space="preserve"> </v>
      </c>
    </row>
    <row r="22" spans="1:23" x14ac:dyDescent="0.2">
      <c r="A22" s="50" t="s">
        <v>137</v>
      </c>
      <c r="B22" s="71" t="str">
        <f t="shared" si="0"/>
        <v xml:space="preserve">Physician Characteristics: </v>
      </c>
      <c r="C22" s="55">
        <v>0</v>
      </c>
      <c r="D22" s="60">
        <f>D21+3</f>
        <v>44</v>
      </c>
      <c r="K22" t="str">
        <f t="shared" si="1"/>
        <v xml:space="preserve"> </v>
      </c>
      <c r="M22" s="30" t="s">
        <v>107</v>
      </c>
      <c r="N22" s="74" t="str">
        <f t="shared" si="2"/>
        <v xml:space="preserve">Northern Health Region </v>
      </c>
      <c r="O22" s="54">
        <v>0</v>
      </c>
      <c r="P22" s="60">
        <f t="shared" si="13"/>
        <v>44</v>
      </c>
      <c r="Q22" s="58">
        <f>Odds_adults!E11</f>
        <v>1.41232</v>
      </c>
      <c r="R22" s="58">
        <f t="shared" si="14"/>
        <v>0.82791000000000003</v>
      </c>
      <c r="S22" s="58">
        <f t="shared" si="15"/>
        <v>2.0008100000000004</v>
      </c>
      <c r="T22" s="59">
        <f>Odds_adults!F11</f>
        <v>0.58440999999999999</v>
      </c>
      <c r="U22" s="59">
        <f>Odds_adults!G11</f>
        <v>3.4131300000000002</v>
      </c>
      <c r="V22">
        <f>Odds_adults!H11</f>
        <v>0.44309999999999999</v>
      </c>
      <c r="W22" t="str">
        <f t="shared" si="3"/>
        <v xml:space="preserve"> </v>
      </c>
    </row>
    <row r="23" spans="1:23" x14ac:dyDescent="0.2">
      <c r="A23" s="49" t="s">
        <v>102</v>
      </c>
      <c r="B23" s="56" t="str">
        <f t="shared" si="0"/>
        <v>Age (Years)*</v>
      </c>
      <c r="C23" s="55">
        <v>0</v>
      </c>
      <c r="D23" s="60">
        <f t="shared" si="4"/>
        <v>46</v>
      </c>
      <c r="E23" s="58">
        <f>Odds_kids!E8</f>
        <v>1.50454</v>
      </c>
      <c r="F23" s="58">
        <f t="shared" si="6"/>
        <v>0.31625999999999999</v>
      </c>
      <c r="G23" s="58">
        <f t="shared" si="7"/>
        <v>0.40040999999999993</v>
      </c>
      <c r="H23" s="59">
        <f>Odds_kids!F8</f>
        <v>1.18828</v>
      </c>
      <c r="I23" s="59">
        <f>Odds_kids!G8</f>
        <v>1.9049499999999999</v>
      </c>
      <c r="J23">
        <f>Odds_kids!H8</f>
        <v>6.9999999999999999E-4</v>
      </c>
      <c r="K23" t="str">
        <f t="shared" si="1"/>
        <v>*</v>
      </c>
      <c r="M23" s="28" t="s">
        <v>90</v>
      </c>
      <c r="N23" s="73" t="str">
        <f t="shared" si="2"/>
        <v xml:space="preserve">Payment (Ref: Salary or Mixed) </v>
      </c>
      <c r="O23" s="54">
        <v>0</v>
      </c>
      <c r="P23" s="60">
        <f>P22+3</f>
        <v>47</v>
      </c>
      <c r="Q23" s="58"/>
      <c r="R23" s="58"/>
      <c r="S23" s="58"/>
      <c r="W23" t="str">
        <f t="shared" si="3"/>
        <v xml:space="preserve"> </v>
      </c>
    </row>
    <row r="24" spans="1:23" x14ac:dyDescent="0.2">
      <c r="A24" s="46" t="s">
        <v>87</v>
      </c>
      <c r="B24" s="56" t="str">
        <f t="shared" si="0"/>
        <v xml:space="preserve">Sex (Ref: Female) </v>
      </c>
      <c r="C24" s="55">
        <v>0</v>
      </c>
      <c r="D24" s="60">
        <f>D23+3</f>
        <v>49</v>
      </c>
      <c r="K24" t="str">
        <f t="shared" si="1"/>
        <v xml:space="preserve"> </v>
      </c>
      <c r="M24" s="30" t="s">
        <v>84</v>
      </c>
      <c r="N24" s="74" t="str">
        <f t="shared" si="2"/>
        <v xml:space="preserve">Fee-for-Service </v>
      </c>
      <c r="O24" s="54">
        <v>0</v>
      </c>
      <c r="P24" s="60">
        <f>P23+2</f>
        <v>49</v>
      </c>
      <c r="Q24" s="58">
        <f>Odds_adults!E16</f>
        <v>0.84187000000000001</v>
      </c>
      <c r="R24" s="58">
        <f>Q24-T24</f>
        <v>0.29559999999999997</v>
      </c>
      <c r="S24" s="58">
        <f>U24-Q24</f>
        <v>0.45556000000000008</v>
      </c>
      <c r="T24" s="59">
        <f>Odds_adults!F16</f>
        <v>0.54627000000000003</v>
      </c>
      <c r="U24" s="59">
        <f>Odds_adults!G16</f>
        <v>1.2974300000000001</v>
      </c>
      <c r="V24">
        <f>Odds_adults!H16</f>
        <v>0.43530000000000002</v>
      </c>
      <c r="W24" t="str">
        <f t="shared" si="3"/>
        <v xml:space="preserve"> </v>
      </c>
    </row>
    <row r="25" spans="1:23" x14ac:dyDescent="0.2">
      <c r="A25" s="47" t="s">
        <v>82</v>
      </c>
      <c r="B25" s="72" t="str">
        <f t="shared" si="0"/>
        <v xml:space="preserve">Male </v>
      </c>
      <c r="C25" s="55">
        <v>0</v>
      </c>
      <c r="D25" s="60">
        <f t="shared" si="4"/>
        <v>51</v>
      </c>
      <c r="E25" s="58">
        <f>Odds_kids!E9</f>
        <v>0.65612999999999999</v>
      </c>
      <c r="F25" s="58">
        <f t="shared" si="6"/>
        <v>0.22403000000000001</v>
      </c>
      <c r="G25" s="58">
        <f t="shared" si="7"/>
        <v>0.34016999999999997</v>
      </c>
      <c r="H25" s="59">
        <f>Odds_kids!F9</f>
        <v>0.43209999999999998</v>
      </c>
      <c r="I25" s="59">
        <f>Odds_kids!G9</f>
        <v>0.99629999999999996</v>
      </c>
      <c r="J25">
        <f>Odds_kids!H9</f>
        <v>4.8000000000000001E-2</v>
      </c>
      <c r="K25" t="str">
        <f t="shared" si="1"/>
        <v xml:space="preserve"> </v>
      </c>
      <c r="M25" s="28" t="s">
        <v>88</v>
      </c>
      <c r="N25" s="73" t="str">
        <f t="shared" si="2"/>
        <v xml:space="preserve">Hospital Privileges (Ref: No) </v>
      </c>
      <c r="O25" s="54">
        <v>0</v>
      </c>
      <c r="P25" s="60">
        <f>P24+3</f>
        <v>52</v>
      </c>
      <c r="Q25" s="58"/>
      <c r="R25" s="58"/>
      <c r="S25" s="58"/>
      <c r="W25" t="str">
        <f t="shared" si="3"/>
        <v xml:space="preserve"> </v>
      </c>
    </row>
    <row r="26" spans="1:23" x14ac:dyDescent="0.2">
      <c r="A26" s="46" t="s">
        <v>103</v>
      </c>
      <c r="B26" s="56" t="str">
        <f t="shared" si="0"/>
        <v xml:space="preserve">Location (Ref: Winnipeg RHA) </v>
      </c>
      <c r="C26" s="55">
        <v>0</v>
      </c>
      <c r="D26" s="60">
        <f>D25+3</f>
        <v>54</v>
      </c>
      <c r="K26" t="str">
        <f t="shared" si="1"/>
        <v xml:space="preserve"> </v>
      </c>
      <c r="M26" s="30" t="s">
        <v>26</v>
      </c>
      <c r="N26" s="74" t="str">
        <f t="shared" si="2"/>
        <v xml:space="preserve">Yes </v>
      </c>
      <c r="O26" s="54">
        <v>0</v>
      </c>
      <c r="P26" s="60">
        <f>P25+2</f>
        <v>54</v>
      </c>
      <c r="Q26" s="58">
        <f>Odds_adults!E15</f>
        <v>0.91017000000000003</v>
      </c>
      <c r="R26" s="58">
        <f>Q26-T26</f>
        <v>0.29035</v>
      </c>
      <c r="S26" s="58">
        <f>U26-Q26</f>
        <v>0.42637000000000003</v>
      </c>
      <c r="T26" s="59">
        <f>Odds_adults!F15</f>
        <v>0.61982000000000004</v>
      </c>
      <c r="U26" s="59">
        <f>Odds_adults!G15</f>
        <v>1.3365400000000001</v>
      </c>
      <c r="V26">
        <f>Odds_adults!H15</f>
        <v>0.63109999999999999</v>
      </c>
      <c r="W26" t="str">
        <f t="shared" si="3"/>
        <v xml:space="preserve"> </v>
      </c>
    </row>
    <row r="27" spans="1:23" x14ac:dyDescent="0.2">
      <c r="A27" s="47" t="s">
        <v>104</v>
      </c>
      <c r="B27" s="72" t="str">
        <f t="shared" si="0"/>
        <v xml:space="preserve">Southern Health-Santé Sud </v>
      </c>
      <c r="C27" s="55">
        <v>0</v>
      </c>
      <c r="D27" s="60">
        <f t="shared" si="4"/>
        <v>56</v>
      </c>
      <c r="E27" s="58">
        <f>Odds_kids!E12</f>
        <v>0.45085999999999998</v>
      </c>
      <c r="F27" s="58">
        <f t="shared" si="6"/>
        <v>0.20842999999999998</v>
      </c>
      <c r="G27" s="58">
        <f t="shared" si="7"/>
        <v>0.38761000000000007</v>
      </c>
      <c r="H27" s="59">
        <f>Odds_kids!F12</f>
        <v>0.24243000000000001</v>
      </c>
      <c r="I27" s="59">
        <f>Odds_kids!G12</f>
        <v>0.83847000000000005</v>
      </c>
      <c r="J27">
        <f>Odds_kids!H12</f>
        <v>1.1900000000000001E-2</v>
      </c>
      <c r="K27" t="str">
        <f t="shared" si="1"/>
        <v xml:space="preserve"> </v>
      </c>
      <c r="M27" s="28" t="s">
        <v>93</v>
      </c>
      <c r="N27" s="73" t="str">
        <f t="shared" si="2"/>
        <v xml:space="preserve">Medical Training (Ref: Canada or United States) </v>
      </c>
      <c r="O27" s="54">
        <v>0</v>
      </c>
      <c r="P27" s="60">
        <f>P26+3</f>
        <v>57</v>
      </c>
      <c r="Q27" s="58"/>
      <c r="R27" s="58"/>
      <c r="S27" s="58"/>
      <c r="W27" t="str">
        <f t="shared" si="3"/>
        <v xml:space="preserve"> </v>
      </c>
    </row>
    <row r="28" spans="1:23" x14ac:dyDescent="0.2">
      <c r="A28" s="47" t="s">
        <v>105</v>
      </c>
      <c r="B28" s="72" t="str">
        <f t="shared" si="0"/>
        <v xml:space="preserve">Prairie Mountain Health </v>
      </c>
      <c r="C28" s="55">
        <v>0</v>
      </c>
      <c r="D28" s="60">
        <f t="shared" si="4"/>
        <v>58</v>
      </c>
      <c r="E28" s="58">
        <f>Odds_kids!E13</f>
        <v>1.0503899999999999</v>
      </c>
      <c r="F28" s="58">
        <f t="shared" si="6"/>
        <v>0.44532999999999989</v>
      </c>
      <c r="G28" s="58">
        <f t="shared" si="7"/>
        <v>0.77312000000000003</v>
      </c>
      <c r="H28" s="59">
        <f>Odds_kids!F13</f>
        <v>0.60506000000000004</v>
      </c>
      <c r="I28" s="59">
        <f>Odds_kids!G13</f>
        <v>1.82351</v>
      </c>
      <c r="J28">
        <f>Odds_kids!H13</f>
        <v>0.86129999999999995</v>
      </c>
      <c r="K28" t="str">
        <f t="shared" si="1"/>
        <v xml:space="preserve"> </v>
      </c>
      <c r="M28" s="30" t="s">
        <v>83</v>
      </c>
      <c r="N28" s="74" t="str">
        <f t="shared" si="2"/>
        <v>Other*</v>
      </c>
      <c r="O28" s="54">
        <v>0</v>
      </c>
      <c r="P28" s="60">
        <f>P27+2</f>
        <v>59</v>
      </c>
      <c r="Q28" s="58">
        <f>Odds_adults!E14</f>
        <v>2.77305</v>
      </c>
      <c r="R28" s="58">
        <f>Q28-T28</f>
        <v>0.77551999999999999</v>
      </c>
      <c r="S28" s="58">
        <f>U28-Q28</f>
        <v>1.0766100000000001</v>
      </c>
      <c r="T28" s="59">
        <f>Odds_adults!F14</f>
        <v>1.99753</v>
      </c>
      <c r="U28" s="59">
        <f>Odds_adults!G14</f>
        <v>3.8496600000000001</v>
      </c>
      <c r="V28" t="str">
        <f>Odds_adults!H14</f>
        <v>&lt;.0001</v>
      </c>
      <c r="W28" t="str">
        <f t="shared" si="3"/>
        <v>*</v>
      </c>
    </row>
    <row r="29" spans="1:23" x14ac:dyDescent="0.2">
      <c r="A29" s="47" t="s">
        <v>106</v>
      </c>
      <c r="B29" s="72" t="str">
        <f t="shared" si="0"/>
        <v xml:space="preserve">Interlake-Eastern RHA </v>
      </c>
      <c r="C29" s="55">
        <v>0</v>
      </c>
      <c r="D29" s="60">
        <f t="shared" si="4"/>
        <v>60</v>
      </c>
      <c r="E29" s="58">
        <f>Odds_kids!E10</f>
        <v>0.90024000000000004</v>
      </c>
      <c r="F29" s="58">
        <f t="shared" si="6"/>
        <v>0.45764000000000005</v>
      </c>
      <c r="G29" s="58">
        <f t="shared" si="7"/>
        <v>0.93085999999999991</v>
      </c>
      <c r="H29" s="59">
        <f>Odds_kids!F10</f>
        <v>0.44259999999999999</v>
      </c>
      <c r="I29" s="59">
        <f>Odds_kids!G10</f>
        <v>1.8310999999999999</v>
      </c>
      <c r="J29">
        <f>Odds_kids!H10</f>
        <v>0.77170000000000005</v>
      </c>
      <c r="K29" t="str">
        <f t="shared" si="1"/>
        <v xml:space="preserve"> </v>
      </c>
      <c r="M29" s="28" t="s">
        <v>94</v>
      </c>
      <c r="N29" s="73" t="str">
        <f t="shared" si="2"/>
        <v xml:space="preserve">Visit to Majority of Care Physician (Ref: No) </v>
      </c>
      <c r="O29" s="54">
        <v>0</v>
      </c>
      <c r="P29" s="60">
        <f>P28+3</f>
        <v>62</v>
      </c>
      <c r="Q29" s="58"/>
      <c r="R29" s="58"/>
      <c r="S29" s="58"/>
      <c r="W29" t="str">
        <f t="shared" si="3"/>
        <v xml:space="preserve"> </v>
      </c>
    </row>
    <row r="30" spans="1:23" x14ac:dyDescent="0.2">
      <c r="A30" s="47" t="s">
        <v>107</v>
      </c>
      <c r="B30" s="72" t="str">
        <f t="shared" si="0"/>
        <v xml:space="preserve">Northern Health Region </v>
      </c>
      <c r="C30" s="55">
        <v>0</v>
      </c>
      <c r="D30" s="60">
        <f t="shared" si="4"/>
        <v>62</v>
      </c>
      <c r="E30" s="58">
        <f>Odds_kids!E11</f>
        <v>0.95955000000000001</v>
      </c>
      <c r="F30" s="58">
        <f t="shared" si="6"/>
        <v>0.60814000000000001</v>
      </c>
      <c r="G30" s="58">
        <f t="shared" si="7"/>
        <v>1.6606099999999997</v>
      </c>
      <c r="H30" s="59">
        <f>Odds_kids!F11</f>
        <v>0.35141</v>
      </c>
      <c r="I30" s="59">
        <f>Odds_kids!G11</f>
        <v>2.6201599999999998</v>
      </c>
      <c r="J30">
        <f>Odds_kids!H11</f>
        <v>0.93579999999999997</v>
      </c>
      <c r="K30" t="str">
        <f t="shared" si="1"/>
        <v xml:space="preserve"> </v>
      </c>
      <c r="M30" s="30" t="s">
        <v>26</v>
      </c>
      <c r="N30" s="74" t="str">
        <f t="shared" si="2"/>
        <v>Yes*</v>
      </c>
      <c r="O30" s="54">
        <v>0</v>
      </c>
      <c r="P30" s="60">
        <f>P29+2</f>
        <v>64</v>
      </c>
      <c r="Q30" s="58">
        <f>Odds_adults!E23</f>
        <v>0.75673999999999997</v>
      </c>
      <c r="R30" s="58">
        <f t="shared" ref="R30:R32" si="16">Q30-T30</f>
        <v>0.10333999999999999</v>
      </c>
      <c r="S30" s="58">
        <f t="shared" ref="S30:S32" si="17">U30-Q30</f>
        <v>0.11968000000000001</v>
      </c>
      <c r="T30" s="59">
        <f>Odds_adults!F23</f>
        <v>0.65339999999999998</v>
      </c>
      <c r="U30" s="59">
        <f>Odds_adults!G23</f>
        <v>0.87641999999999998</v>
      </c>
      <c r="V30">
        <f>Odds_adults!H23</f>
        <v>2.0000000000000001E-4</v>
      </c>
      <c r="W30" t="str">
        <f t="shared" si="3"/>
        <v>*</v>
      </c>
    </row>
    <row r="31" spans="1:23" x14ac:dyDescent="0.2">
      <c r="A31" s="46" t="s">
        <v>90</v>
      </c>
      <c r="B31" s="56" t="str">
        <f t="shared" si="0"/>
        <v xml:space="preserve">Payment (Ref: Salary or Mixed) </v>
      </c>
      <c r="C31" s="55">
        <v>0</v>
      </c>
      <c r="D31" s="60">
        <f>D30+3</f>
        <v>65</v>
      </c>
      <c r="K31" t="str">
        <f t="shared" si="1"/>
        <v xml:space="preserve"> </v>
      </c>
      <c r="M31" s="30" t="s">
        <v>144</v>
      </c>
      <c r="N31" s="74" t="str">
        <f t="shared" si="2"/>
        <v xml:space="preserve">No Majority of Care Provider Identified </v>
      </c>
      <c r="O31" s="54">
        <v>0</v>
      </c>
      <c r="P31" s="60">
        <f>P30+2</f>
        <v>66</v>
      </c>
      <c r="Q31" s="58">
        <f>Odds_adults!E24</f>
        <v>1.0930800000000001</v>
      </c>
      <c r="R31" s="58">
        <f t="shared" si="16"/>
        <v>0.25125000000000008</v>
      </c>
      <c r="S31" s="58">
        <f t="shared" si="17"/>
        <v>0.32623999999999986</v>
      </c>
      <c r="T31" s="59">
        <f>Odds_adults!F24</f>
        <v>0.84182999999999997</v>
      </c>
      <c r="U31" s="59">
        <f>Odds_adults!G24</f>
        <v>1.4193199999999999</v>
      </c>
      <c r="V31">
        <f>Odds_adults!H24</f>
        <v>0.50409999999999999</v>
      </c>
      <c r="W31" t="str">
        <f t="shared" si="3"/>
        <v xml:space="preserve"> </v>
      </c>
    </row>
    <row r="32" spans="1:23" x14ac:dyDescent="0.2">
      <c r="A32" s="47" t="s">
        <v>84</v>
      </c>
      <c r="B32" s="72" t="str">
        <f t="shared" si="0"/>
        <v xml:space="preserve">Fee-for-Service </v>
      </c>
      <c r="C32" s="55">
        <v>0</v>
      </c>
      <c r="D32" s="60">
        <f t="shared" si="4"/>
        <v>67</v>
      </c>
      <c r="E32" s="58">
        <f>Odds_kids!E16</f>
        <v>1.1035699999999999</v>
      </c>
      <c r="F32" s="58">
        <f t="shared" si="6"/>
        <v>0.46190999999999993</v>
      </c>
      <c r="G32" s="58">
        <f t="shared" si="7"/>
        <v>0.7944</v>
      </c>
      <c r="H32" s="59">
        <f>Odds_kids!F16</f>
        <v>0.64166000000000001</v>
      </c>
      <c r="I32" s="59">
        <f>Odds_kids!G16</f>
        <v>1.8979699999999999</v>
      </c>
      <c r="J32">
        <f>Odds_kids!H16</f>
        <v>0.72170000000000001</v>
      </c>
      <c r="K32" t="str">
        <f t="shared" si="1"/>
        <v xml:space="preserve"> </v>
      </c>
      <c r="M32" s="28" t="s">
        <v>92</v>
      </c>
      <c r="N32" s="73" t="str">
        <f t="shared" si="2"/>
        <v xml:space="preserve">Average Number of Visits per Day </v>
      </c>
      <c r="O32" s="54">
        <v>0</v>
      </c>
      <c r="P32" s="60">
        <f>P31+3</f>
        <v>69</v>
      </c>
      <c r="Q32" s="58">
        <f>Odds_adults!E17</f>
        <v>1.2199599999999999</v>
      </c>
      <c r="R32" s="58">
        <f t="shared" si="16"/>
        <v>0.19272999999999985</v>
      </c>
      <c r="S32" s="58">
        <f t="shared" si="17"/>
        <v>0.2289000000000001</v>
      </c>
      <c r="T32" s="59">
        <f>Odds_adults!F17</f>
        <v>1.0272300000000001</v>
      </c>
      <c r="U32" s="59">
        <f>Odds_adults!G17</f>
        <v>1.44886</v>
      </c>
      <c r="V32">
        <f>Odds_adults!H17</f>
        <v>2.3400000000000001E-2</v>
      </c>
      <c r="W32" t="str">
        <f t="shared" si="3"/>
        <v xml:space="preserve"> </v>
      </c>
    </row>
    <row r="33" spans="1:23" x14ac:dyDescent="0.2">
      <c r="A33" s="46" t="s">
        <v>88</v>
      </c>
      <c r="B33" s="56" t="str">
        <f t="shared" si="0"/>
        <v xml:space="preserve">Hospital Privileges (Ref: No) </v>
      </c>
      <c r="C33" s="55">
        <v>0</v>
      </c>
      <c r="D33" s="60">
        <f>D32+3</f>
        <v>70</v>
      </c>
      <c r="K33" t="str">
        <f t="shared" si="1"/>
        <v xml:space="preserve"> </v>
      </c>
      <c r="M33" s="29" t="s">
        <v>139</v>
      </c>
      <c r="N33" s="76" t="str">
        <f t="shared" si="2"/>
        <v xml:space="preserve">Other: </v>
      </c>
      <c r="O33" s="54">
        <v>0</v>
      </c>
      <c r="P33" s="60">
        <f>P32+3</f>
        <v>72</v>
      </c>
      <c r="Q33" s="58"/>
      <c r="R33" s="58"/>
      <c r="S33" s="58"/>
      <c r="W33" t="str">
        <f t="shared" si="3"/>
        <v xml:space="preserve"> </v>
      </c>
    </row>
    <row r="34" spans="1:23" x14ac:dyDescent="0.2">
      <c r="A34" s="47" t="s">
        <v>26</v>
      </c>
      <c r="B34" s="72" t="str">
        <f t="shared" si="0"/>
        <v xml:space="preserve">Yes </v>
      </c>
      <c r="C34" s="55">
        <v>0</v>
      </c>
      <c r="D34" s="60">
        <f t="shared" si="4"/>
        <v>72</v>
      </c>
      <c r="E34" s="58">
        <f>Odds_kids!E15</f>
        <v>0.86492999999999998</v>
      </c>
      <c r="F34" s="58">
        <f t="shared" si="6"/>
        <v>0.34118999999999999</v>
      </c>
      <c r="G34" s="58">
        <f t="shared" si="7"/>
        <v>0.56346000000000007</v>
      </c>
      <c r="H34" s="59">
        <f>Odds_kids!F15</f>
        <v>0.52373999999999998</v>
      </c>
      <c r="I34" s="59">
        <f>Odds_kids!G15</f>
        <v>1.42839</v>
      </c>
      <c r="J34">
        <f>Odds_kids!H15</f>
        <v>0.57069999999999999</v>
      </c>
      <c r="K34" t="str">
        <f t="shared" si="1"/>
        <v xml:space="preserve"> </v>
      </c>
      <c r="M34" s="28" t="s">
        <v>110</v>
      </c>
      <c r="N34" s="73" t="str">
        <f t="shared" si="2"/>
        <v xml:space="preserve">Season (Ref: November-March) </v>
      </c>
      <c r="O34" s="54">
        <v>0</v>
      </c>
      <c r="P34" s="60">
        <f>P33+2</f>
        <v>74</v>
      </c>
      <c r="Q34" s="58"/>
      <c r="R34" s="58"/>
      <c r="S34" s="58"/>
      <c r="W34" t="str">
        <f t="shared" si="3"/>
        <v xml:space="preserve"> </v>
      </c>
    </row>
    <row r="35" spans="1:23" x14ac:dyDescent="0.2">
      <c r="A35" s="46" t="s">
        <v>93</v>
      </c>
      <c r="B35" s="56" t="str">
        <f t="shared" si="0"/>
        <v xml:space="preserve">Medical Training (Ref: Canada or United States) </v>
      </c>
      <c r="C35" s="55">
        <v>0</v>
      </c>
      <c r="D35" s="60">
        <f>D34+3</f>
        <v>75</v>
      </c>
      <c r="K35" t="str">
        <f t="shared" si="1"/>
        <v xml:space="preserve"> </v>
      </c>
      <c r="M35" s="30" t="s">
        <v>111</v>
      </c>
      <c r="N35" s="75" t="str">
        <f t="shared" si="2"/>
        <v>April-October*</v>
      </c>
      <c r="O35" s="54">
        <v>0</v>
      </c>
      <c r="P35" s="60">
        <f>P34+2</f>
        <v>76</v>
      </c>
      <c r="Q35" s="58">
        <f>Odds_adults!E26</f>
        <v>0.83918999999999999</v>
      </c>
      <c r="R35" s="58">
        <f>Q35-T35</f>
        <v>9.3969999999999998E-2</v>
      </c>
      <c r="S35" s="58">
        <f>U35-Q35</f>
        <v>0.10582000000000003</v>
      </c>
      <c r="T35" s="59">
        <f>Odds_adults!F26</f>
        <v>0.74521999999999999</v>
      </c>
      <c r="U35" s="59">
        <f>Odds_adults!G26</f>
        <v>0.94501000000000002</v>
      </c>
      <c r="V35">
        <f>Odds_adults!H26</f>
        <v>3.8E-3</v>
      </c>
      <c r="W35" t="str">
        <f t="shared" si="3"/>
        <v>*</v>
      </c>
    </row>
    <row r="36" spans="1:23" x14ac:dyDescent="0.2">
      <c r="A36" s="47" t="s">
        <v>83</v>
      </c>
      <c r="B36" s="72" t="str">
        <f t="shared" si="0"/>
        <v>Other*</v>
      </c>
      <c r="C36" s="55">
        <v>0</v>
      </c>
      <c r="D36" s="60">
        <f t="shared" si="4"/>
        <v>77</v>
      </c>
      <c r="E36" s="58">
        <f>Odds_kids!E14</f>
        <v>1.75562</v>
      </c>
      <c r="F36" s="58">
        <f t="shared" si="6"/>
        <v>0.60211999999999999</v>
      </c>
      <c r="G36" s="58">
        <f t="shared" si="7"/>
        <v>0.91642000000000001</v>
      </c>
      <c r="H36" s="59">
        <f>Odds_kids!F14</f>
        <v>1.1535</v>
      </c>
      <c r="I36" s="59">
        <f>Odds_kids!G14</f>
        <v>2.67204</v>
      </c>
      <c r="J36">
        <f>Odds_kids!H14</f>
        <v>8.6E-3</v>
      </c>
      <c r="K36" t="str">
        <f t="shared" si="1"/>
        <v>*</v>
      </c>
    </row>
    <row r="37" spans="1:23" x14ac:dyDescent="0.2">
      <c r="A37" s="46" t="s">
        <v>120</v>
      </c>
      <c r="B37" s="56" t="str">
        <f t="shared" si="0"/>
        <v xml:space="preserve">Visit to Pediatrician (Ref: No) </v>
      </c>
      <c r="C37" s="55">
        <v>0</v>
      </c>
      <c r="D37" s="60">
        <f>D36+3</f>
        <v>80</v>
      </c>
      <c r="K37" t="str">
        <f t="shared" si="1"/>
        <v xml:space="preserve"> </v>
      </c>
      <c r="N37" s="62" t="s">
        <v>134</v>
      </c>
      <c r="O37" s="55">
        <v>1</v>
      </c>
      <c r="P37" s="54">
        <v>0</v>
      </c>
    </row>
    <row r="38" spans="1:23" x14ac:dyDescent="0.2">
      <c r="A38" s="47" t="s">
        <v>26</v>
      </c>
      <c r="B38" s="72" t="str">
        <f t="shared" si="0"/>
        <v>Yes*</v>
      </c>
      <c r="C38" s="55">
        <v>0</v>
      </c>
      <c r="D38" s="60">
        <f t="shared" si="4"/>
        <v>82</v>
      </c>
      <c r="E38" s="58">
        <f>Odds_kids!E18</f>
        <v>0.42255999999999999</v>
      </c>
      <c r="F38" s="58">
        <f t="shared" si="6"/>
        <v>0.19794999999999999</v>
      </c>
      <c r="G38" s="58">
        <f t="shared" si="7"/>
        <v>0.37240000000000001</v>
      </c>
      <c r="H38" s="59">
        <f>Odds_kids!F18</f>
        <v>0.22461</v>
      </c>
      <c r="I38" s="59">
        <f>Odds_kids!G18</f>
        <v>0.79496</v>
      </c>
      <c r="J38">
        <f>Odds_kids!H18</f>
        <v>7.6E-3</v>
      </c>
      <c r="K38" t="str">
        <f t="shared" si="1"/>
        <v>*</v>
      </c>
      <c r="N38" s="62" t="s">
        <v>135</v>
      </c>
      <c r="O38" s="54">
        <v>1</v>
      </c>
      <c r="P38" s="61">
        <f>P35+2</f>
        <v>78</v>
      </c>
    </row>
    <row r="39" spans="1:23" x14ac:dyDescent="0.2">
      <c r="A39" s="46" t="s">
        <v>94</v>
      </c>
      <c r="B39" s="56" t="str">
        <f t="shared" si="0"/>
        <v xml:space="preserve">Visit to Majority of Care Physician (Ref: No) </v>
      </c>
      <c r="C39" s="55">
        <v>0</v>
      </c>
      <c r="D39" s="60">
        <f>D38+3</f>
        <v>85</v>
      </c>
      <c r="K39" t="str">
        <f t="shared" si="1"/>
        <v xml:space="preserve"> </v>
      </c>
    </row>
    <row r="40" spans="1:23" x14ac:dyDescent="0.2">
      <c r="A40" s="47" t="s">
        <v>26</v>
      </c>
      <c r="B40" s="72" t="str">
        <f t="shared" si="0"/>
        <v xml:space="preserve">Yes </v>
      </c>
      <c r="C40" s="55">
        <v>0</v>
      </c>
      <c r="D40" s="60">
        <f t="shared" si="4"/>
        <v>87</v>
      </c>
      <c r="E40" s="58">
        <f>Odds_kids!E26</f>
        <v>1.06115</v>
      </c>
      <c r="F40" s="58">
        <f t="shared" si="6"/>
        <v>0.22266000000000008</v>
      </c>
      <c r="G40" s="58">
        <f t="shared" si="7"/>
        <v>0.28178999999999998</v>
      </c>
      <c r="H40" s="59">
        <f>Odds_kids!F26</f>
        <v>0.83848999999999996</v>
      </c>
      <c r="I40" s="59">
        <f>Odds_kids!G26</f>
        <v>1.34294</v>
      </c>
      <c r="J40">
        <f>Odds_kids!H26</f>
        <v>0.62129999999999996</v>
      </c>
      <c r="K40" t="str">
        <f t="shared" si="1"/>
        <v xml:space="preserve"> </v>
      </c>
    </row>
    <row r="41" spans="1:23" x14ac:dyDescent="0.2">
      <c r="A41" s="47" t="s">
        <v>144</v>
      </c>
      <c r="B41" s="72" t="str">
        <f t="shared" si="0"/>
        <v xml:space="preserve">No Majority of Care Provider Identified </v>
      </c>
      <c r="C41" s="55">
        <v>0</v>
      </c>
      <c r="D41" s="60">
        <f t="shared" si="4"/>
        <v>89</v>
      </c>
      <c r="E41" s="58">
        <f>Odds_kids!E27</f>
        <v>0.72604000000000002</v>
      </c>
      <c r="F41" s="58">
        <f t="shared" si="6"/>
        <v>0.24737000000000003</v>
      </c>
      <c r="G41" s="58">
        <f t="shared" si="7"/>
        <v>0.37521999999999989</v>
      </c>
      <c r="H41" s="59">
        <f>Odds_kids!F27</f>
        <v>0.47866999999999998</v>
      </c>
      <c r="I41" s="59">
        <f>Odds_kids!G27</f>
        <v>1.1012599999999999</v>
      </c>
      <c r="J41">
        <f>Odds_kids!H27</f>
        <v>0.13200000000000001</v>
      </c>
      <c r="K41" t="str">
        <f t="shared" si="1"/>
        <v xml:space="preserve"> </v>
      </c>
    </row>
    <row r="42" spans="1:23" x14ac:dyDescent="0.2">
      <c r="A42" s="49" t="s">
        <v>92</v>
      </c>
      <c r="B42" s="56" t="str">
        <f t="shared" si="0"/>
        <v>Average Number of Visits per Day*</v>
      </c>
      <c r="C42" s="55">
        <v>0</v>
      </c>
      <c r="D42" s="60">
        <f>D41+3</f>
        <v>92</v>
      </c>
      <c r="E42" s="58">
        <f>Odds_kids!E17</f>
        <v>1.3479699999999999</v>
      </c>
      <c r="F42" s="58">
        <f t="shared" si="6"/>
        <v>0.27144999999999997</v>
      </c>
      <c r="G42" s="58">
        <f t="shared" si="7"/>
        <v>0.33991000000000016</v>
      </c>
      <c r="H42" s="59">
        <f>Odds_kids!F17</f>
        <v>1.0765199999999999</v>
      </c>
      <c r="I42" s="59">
        <f>Odds_kids!G17</f>
        <v>1.68788</v>
      </c>
      <c r="J42">
        <f>Odds_kids!H17</f>
        <v>9.2999999999999992E-3</v>
      </c>
      <c r="K42" t="str">
        <f t="shared" si="1"/>
        <v>*</v>
      </c>
    </row>
    <row r="43" spans="1:23" x14ac:dyDescent="0.2">
      <c r="A43" s="50" t="s">
        <v>136</v>
      </c>
      <c r="B43" s="71" t="str">
        <f t="shared" si="0"/>
        <v xml:space="preserve">Other Characteristics: </v>
      </c>
      <c r="C43" s="55">
        <v>0</v>
      </c>
      <c r="D43" s="60">
        <f>D42+3</f>
        <v>95</v>
      </c>
      <c r="K43" t="str">
        <f t="shared" si="1"/>
        <v xml:space="preserve"> </v>
      </c>
    </row>
    <row r="44" spans="1:23" x14ac:dyDescent="0.2">
      <c r="A44" s="46" t="s">
        <v>110</v>
      </c>
      <c r="B44" s="56" t="str">
        <f t="shared" si="0"/>
        <v xml:space="preserve">Season (Ref: November-March) </v>
      </c>
      <c r="C44" s="55">
        <v>0</v>
      </c>
      <c r="D44" s="60">
        <f t="shared" si="4"/>
        <v>97</v>
      </c>
      <c r="K44" t="str">
        <f t="shared" si="1"/>
        <v xml:space="preserve"> </v>
      </c>
    </row>
    <row r="45" spans="1:23" x14ac:dyDescent="0.2">
      <c r="A45" s="47" t="s">
        <v>111</v>
      </c>
      <c r="B45" s="72" t="str">
        <f t="shared" si="0"/>
        <v>April-October*</v>
      </c>
      <c r="C45" s="55">
        <v>0</v>
      </c>
      <c r="D45" s="60">
        <f t="shared" si="4"/>
        <v>99</v>
      </c>
      <c r="E45" s="58">
        <f>Odds_kids!E33</f>
        <v>0.78574999999999995</v>
      </c>
      <c r="F45" s="58">
        <f t="shared" si="6"/>
        <v>0.12785999999999997</v>
      </c>
      <c r="G45" s="58">
        <f t="shared" si="7"/>
        <v>0.15272000000000008</v>
      </c>
      <c r="H45" s="59">
        <f>Odds_kids!F33</f>
        <v>0.65788999999999997</v>
      </c>
      <c r="I45" s="59">
        <f>Odds_kids!G33</f>
        <v>0.93847000000000003</v>
      </c>
      <c r="J45">
        <f>Odds_kids!H33</f>
        <v>7.7999999999999996E-3</v>
      </c>
      <c r="K45" t="str">
        <f t="shared" si="1"/>
        <v>*</v>
      </c>
    </row>
    <row r="47" spans="1:23" x14ac:dyDescent="0.2">
      <c r="B47" s="62" t="s">
        <v>134</v>
      </c>
      <c r="C47" s="55">
        <v>1</v>
      </c>
      <c r="D47" s="54">
        <v>0</v>
      </c>
    </row>
    <row r="48" spans="1:23" x14ac:dyDescent="0.2">
      <c r="B48" s="62" t="s">
        <v>135</v>
      </c>
      <c r="C48" s="54">
        <v>1</v>
      </c>
      <c r="D48" s="61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workbookViewId="0">
      <selection activeCell="A16" sqref="A16"/>
    </sheetView>
  </sheetViews>
  <sheetFormatPr defaultRowHeight="12.75" x14ac:dyDescent="0.2"/>
  <cols>
    <col min="1" max="1" width="41.28515625" style="45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8" bestFit="1" customWidth="1"/>
    <col min="11" max="11" width="14.85546875" style="27" bestFit="1" customWidth="1"/>
    <col min="12" max="16" width="10.28515625" customWidth="1"/>
  </cols>
  <sheetData>
    <row r="1" spans="1:17" x14ac:dyDescent="0.2">
      <c r="A1" s="45" t="s">
        <v>80</v>
      </c>
      <c r="D1" t="s">
        <v>78</v>
      </c>
      <c r="J1" s="28" t="s">
        <v>80</v>
      </c>
      <c r="K1" s="27" t="s">
        <v>79</v>
      </c>
    </row>
    <row r="2" spans="1:17" x14ac:dyDescent="0.2">
      <c r="D2" t="s">
        <v>97</v>
      </c>
      <c r="H2" t="s">
        <v>140</v>
      </c>
      <c r="M2" t="s">
        <v>97</v>
      </c>
      <c r="Q2" t="s">
        <v>140</v>
      </c>
    </row>
    <row r="3" spans="1:17" x14ac:dyDescent="0.2">
      <c r="B3" t="s">
        <v>25</v>
      </c>
      <c r="C3" t="s">
        <v>117</v>
      </c>
      <c r="D3" t="s">
        <v>98</v>
      </c>
      <c r="E3" t="s">
        <v>99</v>
      </c>
      <c r="F3" t="s">
        <v>100</v>
      </c>
      <c r="G3" t="s">
        <v>101</v>
      </c>
      <c r="H3" t="s">
        <v>114</v>
      </c>
      <c r="K3" s="27" t="s">
        <v>25</v>
      </c>
      <c r="L3" t="s">
        <v>117</v>
      </c>
      <c r="M3" t="s">
        <v>98</v>
      </c>
      <c r="N3" t="s">
        <v>99</v>
      </c>
      <c r="O3" t="s">
        <v>100</v>
      </c>
      <c r="P3" t="s">
        <v>101</v>
      </c>
      <c r="Q3" t="s">
        <v>114</v>
      </c>
    </row>
    <row r="4" spans="1:17" x14ac:dyDescent="0.2">
      <c r="A4" s="50" t="s">
        <v>113</v>
      </c>
      <c r="J4" s="29" t="s">
        <v>109</v>
      </c>
    </row>
    <row r="5" spans="1:17" x14ac:dyDescent="0.2">
      <c r="A5" s="46" t="s">
        <v>121</v>
      </c>
      <c r="J5" s="28" t="s">
        <v>89</v>
      </c>
    </row>
    <row r="6" spans="1:17" x14ac:dyDescent="0.2">
      <c r="A6" s="47" t="s">
        <v>122</v>
      </c>
      <c r="B6" s="27" t="str">
        <f>CONCATENATE(FIXED(D6,2)," (",FIXED(E6,2),"-",FIXED(F6,2),")")</f>
        <v>0.56 (0.37-0.85)</v>
      </c>
      <c r="C6">
        <f>IF(G6="&lt;.0001","&lt;0.0001",G6)</f>
        <v>6.3E-3</v>
      </c>
      <c r="D6">
        <f>Odds_kids!E19</f>
        <v>0.56250999999999995</v>
      </c>
      <c r="E6">
        <f>Odds_kids!F19</f>
        <v>0.37235000000000001</v>
      </c>
      <c r="F6">
        <f>Odds_kids!G19</f>
        <v>0.8498</v>
      </c>
      <c r="G6">
        <f>Odds_kids!H19</f>
        <v>6.3E-3</v>
      </c>
      <c r="H6" t="str">
        <f>IF(OR(G6="&lt;.0001",G6&lt;0.01),"*","")</f>
        <v>*</v>
      </c>
      <c r="J6" s="30" t="s">
        <v>86</v>
      </c>
      <c r="K6" s="27" t="str">
        <f>CONCATENATE(FIXED(M6,2)," (",FIXED(N6,2),"-",FIXED(O6,2),")")</f>
        <v>1.14 (0.97-1.35)</v>
      </c>
      <c r="L6">
        <f>IF(P6="&lt;.0001","&lt;0.0001",P6)</f>
        <v>0.1195</v>
      </c>
      <c r="M6">
        <f>Odds_adults!E18</f>
        <v>1.1416900000000001</v>
      </c>
      <c r="N6">
        <f>Odds_adults!F18</f>
        <v>0.96628000000000003</v>
      </c>
      <c r="O6">
        <f>Odds_adults!G18</f>
        <v>1.34894</v>
      </c>
      <c r="P6">
        <f>Odds_adults!H18</f>
        <v>0.1195</v>
      </c>
      <c r="Q6" t="str">
        <f>IF(OR(P6="&lt;.0001",P6&lt;0.01),"*","")</f>
        <v/>
      </c>
    </row>
    <row r="7" spans="1:17" x14ac:dyDescent="0.2">
      <c r="A7" s="81" t="s">
        <v>145</v>
      </c>
      <c r="B7" s="27" t="str">
        <f t="shared" ref="B7:B45" si="0">CONCATENATE(FIXED(D7,2)," (",FIXED(E7,2),"-",FIXED(F7,2),")")</f>
        <v>0.65 (0.46-0.92)</v>
      </c>
      <c r="C7">
        <f t="shared" ref="C7:C45" si="1">IF(G7="&lt;.0001","&lt;0.0001",G7)</f>
        <v>1.3899999999999999E-2</v>
      </c>
      <c r="D7">
        <f>Odds_kids!E20</f>
        <v>0.64756000000000002</v>
      </c>
      <c r="E7">
        <f>Odds_kids!F20</f>
        <v>0.45804</v>
      </c>
      <c r="F7">
        <f>Odds_kids!G20</f>
        <v>0.91549000000000003</v>
      </c>
      <c r="G7">
        <f>Odds_kids!H20</f>
        <v>1.3899999999999999E-2</v>
      </c>
      <c r="H7" t="str">
        <f t="shared" ref="H7:H45" si="2">IF(OR(G7="&lt;.0001",G7&lt;0.01),"*","")</f>
        <v/>
      </c>
      <c r="J7" s="28" t="s">
        <v>87</v>
      </c>
    </row>
    <row r="8" spans="1:17" x14ac:dyDescent="0.2">
      <c r="A8" s="48" t="s">
        <v>124</v>
      </c>
      <c r="B8" s="27" t="str">
        <f t="shared" si="0"/>
        <v>0.75 (0.52-1.08)</v>
      </c>
      <c r="C8">
        <f t="shared" si="1"/>
        <v>0.1221</v>
      </c>
      <c r="D8">
        <f>Odds_kids!E21</f>
        <v>0.74707999999999997</v>
      </c>
      <c r="E8">
        <f>Odds_kids!F21</f>
        <v>0.51619999999999999</v>
      </c>
      <c r="F8">
        <f>Odds_kids!G21</f>
        <v>1.0812200000000001</v>
      </c>
      <c r="G8">
        <f>Odds_kids!H21</f>
        <v>0.1221</v>
      </c>
      <c r="H8" t="str">
        <f t="shared" si="2"/>
        <v/>
      </c>
      <c r="J8" s="30" t="s">
        <v>82</v>
      </c>
      <c r="K8" s="27" t="str">
        <f t="shared" ref="K8:K35" si="3">CONCATENATE(FIXED(M8,2)," (",FIXED(N8,2),"-",FIXED(O8,2),")")</f>
        <v>0.85 (0.75-0.97)</v>
      </c>
      <c r="L8">
        <f>IF(P8="&lt;.0001","&lt;0.0001",P8)</f>
        <v>1.5900000000000001E-2</v>
      </c>
      <c r="M8">
        <f>Odds_adults!E19</f>
        <v>0.85026999999999997</v>
      </c>
      <c r="N8">
        <f>Odds_adults!F19</f>
        <v>0.74528000000000005</v>
      </c>
      <c r="O8">
        <f>Odds_adults!G19</f>
        <v>0.97004999999999997</v>
      </c>
      <c r="P8">
        <f>Odds_adults!H19</f>
        <v>1.5900000000000001E-2</v>
      </c>
      <c r="Q8" t="str">
        <f t="shared" ref="Q8:Q35" si="4">IF(OR(P8="&lt;.0001",P8&lt;0.01),"*","")</f>
        <v/>
      </c>
    </row>
    <row r="9" spans="1:17" x14ac:dyDescent="0.2">
      <c r="A9" s="46" t="s">
        <v>87</v>
      </c>
      <c r="B9" s="27"/>
      <c r="J9" s="28" t="s">
        <v>85</v>
      </c>
      <c r="K9" s="27" t="str">
        <f t="shared" si="3"/>
        <v>1.02 (0.96-1.09)</v>
      </c>
      <c r="L9">
        <f>IF(P9="&lt;.0001","&lt;0.0001",P9)</f>
        <v>0.50980000000000003</v>
      </c>
      <c r="M9">
        <f>Odds_adults!E25</f>
        <v>1.02129</v>
      </c>
      <c r="N9">
        <f>Odds_adults!F25</f>
        <v>0.95926999999999996</v>
      </c>
      <c r="O9">
        <f>Odds_adults!G25</f>
        <v>1.0873299999999999</v>
      </c>
      <c r="P9">
        <f>Odds_adults!H25</f>
        <v>0.50980000000000003</v>
      </c>
      <c r="Q9" t="str">
        <f t="shared" si="4"/>
        <v/>
      </c>
    </row>
    <row r="10" spans="1:17" x14ac:dyDescent="0.2">
      <c r="A10" s="47" t="s">
        <v>82</v>
      </c>
      <c r="B10" s="27" t="str">
        <f t="shared" si="0"/>
        <v>0.96 (0.80-1.14)</v>
      </c>
      <c r="C10">
        <f t="shared" si="1"/>
        <v>0.61609999999999998</v>
      </c>
      <c r="D10">
        <f>Odds_kids!E22</f>
        <v>0.95598000000000005</v>
      </c>
      <c r="E10">
        <f>Odds_kids!F22</f>
        <v>0.80169000000000001</v>
      </c>
      <c r="F10">
        <f>Odds_kids!G22</f>
        <v>1.1399600000000001</v>
      </c>
      <c r="G10">
        <f>Odds_kids!H22</f>
        <v>0.61609999999999998</v>
      </c>
      <c r="H10" t="str">
        <f t="shared" si="2"/>
        <v/>
      </c>
      <c r="J10" s="28" t="s">
        <v>95</v>
      </c>
    </row>
    <row r="11" spans="1:17" x14ac:dyDescent="0.2">
      <c r="A11" s="46" t="s">
        <v>85</v>
      </c>
      <c r="B11" s="27" t="str">
        <f t="shared" si="0"/>
        <v>1.07 (0.98-1.18)</v>
      </c>
      <c r="C11">
        <f t="shared" si="1"/>
        <v>0.14879999999999999</v>
      </c>
      <c r="D11">
        <f>Odds_kids!E32</f>
        <v>1.07325</v>
      </c>
      <c r="E11">
        <f>Odds_kids!F32</f>
        <v>0.97502999999999995</v>
      </c>
      <c r="F11">
        <f>Odds_kids!G32</f>
        <v>1.18136</v>
      </c>
      <c r="G11">
        <f>Odds_kids!H32</f>
        <v>0.14879999999999999</v>
      </c>
      <c r="H11" t="str">
        <f t="shared" si="2"/>
        <v/>
      </c>
      <c r="J11" s="30">
        <v>1</v>
      </c>
      <c r="K11" s="27" t="str">
        <f t="shared" si="3"/>
        <v>1.08 (0.94-1.25)</v>
      </c>
      <c r="L11">
        <f>IF(P11="&lt;.0001","&lt;0.0001",P11)</f>
        <v>0.29049999999999998</v>
      </c>
      <c r="M11">
        <f>Odds_adults!E20</f>
        <v>1.08091</v>
      </c>
      <c r="N11">
        <f>Odds_adults!F20</f>
        <v>0.93569000000000002</v>
      </c>
      <c r="O11">
        <f>Odds_adults!G20</f>
        <v>1.2486699999999999</v>
      </c>
      <c r="P11">
        <f>Odds_adults!H20</f>
        <v>0.29049999999999998</v>
      </c>
      <c r="Q11" t="str">
        <f t="shared" si="4"/>
        <v/>
      </c>
    </row>
    <row r="12" spans="1:17" x14ac:dyDescent="0.2">
      <c r="A12" s="46" t="s">
        <v>146</v>
      </c>
      <c r="B12" s="27"/>
      <c r="J12" s="30">
        <v>2</v>
      </c>
      <c r="K12" s="27" t="str">
        <f t="shared" si="3"/>
        <v>0.98 (0.77-1.25)</v>
      </c>
      <c r="L12">
        <f>IF(P12="&lt;.0001","&lt;0.0001",P12)</f>
        <v>0.88160000000000005</v>
      </c>
      <c r="M12">
        <f>Odds_adults!E21</f>
        <v>0.98190999999999995</v>
      </c>
      <c r="N12">
        <f>Odds_adults!F21</f>
        <v>0.77222999999999997</v>
      </c>
      <c r="O12">
        <f>Odds_adults!G21</f>
        <v>1.2485200000000001</v>
      </c>
      <c r="P12">
        <f>Odds_adults!H21</f>
        <v>0.88160000000000005</v>
      </c>
      <c r="Q12" t="str">
        <f t="shared" si="4"/>
        <v/>
      </c>
    </row>
    <row r="13" spans="1:17" x14ac:dyDescent="0.2">
      <c r="A13" s="47">
        <v>2</v>
      </c>
      <c r="B13" s="27" t="str">
        <f t="shared" si="0"/>
        <v>1.03 (0.83-1.28)</v>
      </c>
      <c r="C13">
        <f t="shared" si="1"/>
        <v>0.76849999999999996</v>
      </c>
      <c r="D13">
        <f>Odds_kids!E28</f>
        <v>1.0324899999999999</v>
      </c>
      <c r="E13">
        <f>Odds_kids!F28</f>
        <v>0.83443000000000001</v>
      </c>
      <c r="F13">
        <f>Odds_kids!G28</f>
        <v>1.2775799999999999</v>
      </c>
      <c r="G13">
        <f>Odds_kids!H28</f>
        <v>0.76849999999999996</v>
      </c>
      <c r="H13" t="str">
        <f t="shared" si="2"/>
        <v/>
      </c>
      <c r="J13" s="30" t="s">
        <v>96</v>
      </c>
      <c r="K13" s="27" t="str">
        <f t="shared" si="3"/>
        <v>0.96 (0.70-1.31)</v>
      </c>
      <c r="L13">
        <f>IF(P13="&lt;.0001","&lt;0.0001",P13)</f>
        <v>0.78839999999999999</v>
      </c>
      <c r="M13">
        <f>Odds_adults!E22</f>
        <v>0.95811000000000002</v>
      </c>
      <c r="N13">
        <f>Odds_adults!F22</f>
        <v>0.70096999999999998</v>
      </c>
      <c r="O13">
        <f>Odds_adults!G22</f>
        <v>1.3095699999999999</v>
      </c>
      <c r="P13">
        <f>Odds_adults!H22</f>
        <v>0.78839999999999999</v>
      </c>
      <c r="Q13" t="str">
        <f t="shared" si="4"/>
        <v/>
      </c>
    </row>
    <row r="14" spans="1:17" x14ac:dyDescent="0.2">
      <c r="A14" s="47">
        <v>3</v>
      </c>
      <c r="B14" s="27" t="str">
        <f t="shared" si="0"/>
        <v>0.80 (0.61-1.04)</v>
      </c>
      <c r="C14">
        <f t="shared" si="1"/>
        <v>0.10199999999999999</v>
      </c>
      <c r="D14">
        <f>Odds_kids!E29</f>
        <v>0.80120000000000002</v>
      </c>
      <c r="E14">
        <f>Odds_kids!F29</f>
        <v>0.61429</v>
      </c>
      <c r="F14">
        <f>Odds_kids!G29</f>
        <v>1.0449900000000001</v>
      </c>
      <c r="G14">
        <f>Odds_kids!H29</f>
        <v>0.10199999999999999</v>
      </c>
      <c r="H14" t="str">
        <f t="shared" si="2"/>
        <v/>
      </c>
      <c r="J14" s="31" t="s">
        <v>108</v>
      </c>
    </row>
    <row r="15" spans="1:17" x14ac:dyDescent="0.2">
      <c r="A15" s="47" t="s">
        <v>126</v>
      </c>
      <c r="B15" s="27" t="str">
        <f t="shared" si="0"/>
        <v>1.05 (0.77-1.44)</v>
      </c>
      <c r="C15">
        <f t="shared" si="1"/>
        <v>0.76249999999999996</v>
      </c>
      <c r="D15">
        <f>Odds_kids!E30</f>
        <v>1.04996</v>
      </c>
      <c r="E15">
        <f>Odds_kids!F30</f>
        <v>0.76529000000000003</v>
      </c>
      <c r="F15">
        <f>Odds_kids!G30</f>
        <v>1.44051</v>
      </c>
      <c r="G15">
        <f>Odds_kids!H30</f>
        <v>0.76249999999999996</v>
      </c>
      <c r="H15" t="str">
        <f t="shared" si="2"/>
        <v/>
      </c>
      <c r="J15" s="28" t="s">
        <v>81</v>
      </c>
      <c r="K15" s="27" t="str">
        <f t="shared" si="3"/>
        <v>1.63 (1.35-1.96)</v>
      </c>
      <c r="L15" t="str">
        <f>IF(P15="&lt;.0001","&lt;0.0001",P15)</f>
        <v>&lt;0.0001</v>
      </c>
      <c r="M15">
        <f>Odds_adults!E8</f>
        <v>1.6261699999999999</v>
      </c>
      <c r="N15">
        <f>Odds_adults!F8</f>
        <v>1.3508899999999999</v>
      </c>
      <c r="O15">
        <f>Odds_adults!G8</f>
        <v>1.9575499999999999</v>
      </c>
      <c r="P15" t="str">
        <f>Odds_adults!H8</f>
        <v>&lt;.0001</v>
      </c>
      <c r="Q15" t="str">
        <f t="shared" si="4"/>
        <v>*</v>
      </c>
    </row>
    <row r="16" spans="1:17" x14ac:dyDescent="0.2">
      <c r="A16" s="46" t="s">
        <v>147</v>
      </c>
      <c r="B16" s="27"/>
      <c r="J16" s="28" t="s">
        <v>87</v>
      </c>
    </row>
    <row r="17" spans="1:17" x14ac:dyDescent="0.2">
      <c r="A17" s="47" t="s">
        <v>26</v>
      </c>
      <c r="B17" s="27" t="str">
        <f t="shared" si="0"/>
        <v>0.70 (0.33-1.51)</v>
      </c>
      <c r="C17">
        <f t="shared" si="1"/>
        <v>0.36259999999999998</v>
      </c>
      <c r="D17">
        <f>Odds_kids!E31</f>
        <v>0.70084000000000002</v>
      </c>
      <c r="E17">
        <f>Odds_kids!F31</f>
        <v>0.32600000000000001</v>
      </c>
      <c r="F17">
        <f>Odds_kids!G31</f>
        <v>1.50667</v>
      </c>
      <c r="G17">
        <f>Odds_kids!H31</f>
        <v>0.36259999999999998</v>
      </c>
      <c r="H17" t="str">
        <f t="shared" si="2"/>
        <v/>
      </c>
      <c r="J17" s="30" t="s">
        <v>82</v>
      </c>
      <c r="K17" s="27" t="str">
        <f t="shared" si="3"/>
        <v>0.98 (0.70-1.36)</v>
      </c>
      <c r="L17">
        <f>IF(P17="&lt;.0001","&lt;0.0001",P17)</f>
        <v>0.89290000000000003</v>
      </c>
      <c r="M17">
        <f>Odds_adults!E9</f>
        <v>0.97733000000000003</v>
      </c>
      <c r="N17">
        <f>Odds_adults!F9</f>
        <v>0.69989000000000001</v>
      </c>
      <c r="O17">
        <f>Odds_adults!G9</f>
        <v>1.3647400000000001</v>
      </c>
      <c r="P17">
        <f>Odds_adults!H9</f>
        <v>0.89290000000000003</v>
      </c>
      <c r="Q17" t="str">
        <f t="shared" si="4"/>
        <v/>
      </c>
    </row>
    <row r="18" spans="1:17" x14ac:dyDescent="0.2">
      <c r="A18" s="46" t="s">
        <v>95</v>
      </c>
      <c r="B18" s="27"/>
      <c r="J18" s="28" t="s">
        <v>103</v>
      </c>
    </row>
    <row r="19" spans="1:17" x14ac:dyDescent="0.2">
      <c r="A19" s="47">
        <v>1</v>
      </c>
      <c r="B19" s="27" t="str">
        <f t="shared" si="0"/>
        <v>1.23 (0.98-1.54)</v>
      </c>
      <c r="C19">
        <f t="shared" si="1"/>
        <v>6.8699999999999997E-2</v>
      </c>
      <c r="D19">
        <f>Odds_kids!E23</f>
        <v>1.2322</v>
      </c>
      <c r="E19">
        <f>Odds_kids!F23</f>
        <v>0.98412999999999995</v>
      </c>
      <c r="F19">
        <f>Odds_kids!G23</f>
        <v>1.54281</v>
      </c>
      <c r="G19">
        <f>Odds_kids!H23</f>
        <v>6.8699999999999997E-2</v>
      </c>
      <c r="H19" t="str">
        <f t="shared" si="2"/>
        <v/>
      </c>
      <c r="J19" s="30" t="s">
        <v>104</v>
      </c>
      <c r="K19" s="27" t="str">
        <f t="shared" si="3"/>
        <v>0.70 (0.43-1.13)</v>
      </c>
      <c r="L19">
        <f>IF(P19="&lt;.0001","&lt;0.0001",P19)</f>
        <v>0.14599999999999999</v>
      </c>
      <c r="M19">
        <f>Odds_adults!E12</f>
        <v>0.69664999999999999</v>
      </c>
      <c r="N19">
        <f>Odds_adults!F12</f>
        <v>0.42792999999999998</v>
      </c>
      <c r="O19">
        <f>Odds_adults!G12</f>
        <v>1.1341000000000001</v>
      </c>
      <c r="P19">
        <f>Odds_adults!H12</f>
        <v>0.14599999999999999</v>
      </c>
      <c r="Q19" t="str">
        <f t="shared" si="4"/>
        <v/>
      </c>
    </row>
    <row r="20" spans="1:17" x14ac:dyDescent="0.2">
      <c r="A20" s="47">
        <v>2</v>
      </c>
      <c r="B20" s="27" t="str">
        <f t="shared" si="0"/>
        <v>1.16 (0.37-3.62)</v>
      </c>
      <c r="C20">
        <f t="shared" si="1"/>
        <v>0.79320000000000002</v>
      </c>
      <c r="D20">
        <f>Odds_kids!E24</f>
        <v>1.1640299999999999</v>
      </c>
      <c r="E20">
        <f>Odds_kids!F24</f>
        <v>0.37380000000000002</v>
      </c>
      <c r="F20">
        <f>Odds_kids!G24</f>
        <v>3.6248499999999999</v>
      </c>
      <c r="G20">
        <f>Odds_kids!H24</f>
        <v>0.79320000000000002</v>
      </c>
      <c r="H20" t="str">
        <f t="shared" si="2"/>
        <v/>
      </c>
      <c r="J20" s="30" t="s">
        <v>105</v>
      </c>
      <c r="K20" s="27" t="str">
        <f t="shared" si="3"/>
        <v>1.29 (0.82-2.04)</v>
      </c>
      <c r="L20">
        <f>IF(P20="&lt;.0001","&lt;0.0001",P20)</f>
        <v>0.27029999999999998</v>
      </c>
      <c r="M20">
        <f>Odds_adults!E13</f>
        <v>1.2921</v>
      </c>
      <c r="N20">
        <f>Odds_adults!F13</f>
        <v>0.81920999999999999</v>
      </c>
      <c r="O20">
        <f>Odds_adults!G13</f>
        <v>2.03796</v>
      </c>
      <c r="P20">
        <f>Odds_adults!H13</f>
        <v>0.27029999999999998</v>
      </c>
      <c r="Q20" t="str">
        <f t="shared" si="4"/>
        <v/>
      </c>
    </row>
    <row r="21" spans="1:17" x14ac:dyDescent="0.2">
      <c r="A21" s="47" t="s">
        <v>96</v>
      </c>
      <c r="B21" s="27" t="str">
        <f t="shared" si="0"/>
        <v>0.46 (0.07-2.96)</v>
      </c>
      <c r="C21">
        <f t="shared" si="1"/>
        <v>0.41199999999999998</v>
      </c>
      <c r="D21">
        <f>Odds_kids!E25</f>
        <v>0.45745000000000002</v>
      </c>
      <c r="E21">
        <f>Odds_kids!F25</f>
        <v>7.059E-2</v>
      </c>
      <c r="F21">
        <f>Odds_kids!G25</f>
        <v>2.9644499999999998</v>
      </c>
      <c r="G21">
        <f>Odds_kids!H25</f>
        <v>0.41199999999999998</v>
      </c>
      <c r="H21" t="str">
        <f t="shared" si="2"/>
        <v/>
      </c>
      <c r="J21" s="30" t="s">
        <v>106</v>
      </c>
      <c r="K21" s="27" t="str">
        <f t="shared" si="3"/>
        <v>1.90 (1.01-3.58)</v>
      </c>
      <c r="L21">
        <f>IF(P21="&lt;.0001","&lt;0.0001",P21)</f>
        <v>4.6199999999999998E-2</v>
      </c>
      <c r="M21">
        <f>Odds_adults!E10</f>
        <v>1.9029700000000001</v>
      </c>
      <c r="N21">
        <f>Odds_adults!F10</f>
        <v>1.0108299999999999</v>
      </c>
      <c r="O21">
        <f>Odds_adults!G10</f>
        <v>3.5825</v>
      </c>
      <c r="P21">
        <f>Odds_adults!H10</f>
        <v>4.6199999999999998E-2</v>
      </c>
      <c r="Q21" t="str">
        <f t="shared" si="4"/>
        <v/>
      </c>
    </row>
    <row r="22" spans="1:17" x14ac:dyDescent="0.2">
      <c r="A22" s="50" t="s">
        <v>112</v>
      </c>
      <c r="B22" s="27"/>
      <c r="J22" s="30" t="s">
        <v>107</v>
      </c>
      <c r="K22" s="27" t="str">
        <f t="shared" si="3"/>
        <v>1.41 (0.58-3.41)</v>
      </c>
      <c r="L22">
        <f>IF(P22="&lt;.0001","&lt;0.0001",P22)</f>
        <v>0.44309999999999999</v>
      </c>
      <c r="M22">
        <f>Odds_adults!E11</f>
        <v>1.41232</v>
      </c>
      <c r="N22">
        <f>Odds_adults!F11</f>
        <v>0.58440999999999999</v>
      </c>
      <c r="O22">
        <f>Odds_adults!G11</f>
        <v>3.4131300000000002</v>
      </c>
      <c r="P22">
        <f>Odds_adults!H11</f>
        <v>0.44309999999999999</v>
      </c>
      <c r="Q22" t="str">
        <f t="shared" si="4"/>
        <v/>
      </c>
    </row>
    <row r="23" spans="1:17" x14ac:dyDescent="0.2">
      <c r="A23" s="49" t="s">
        <v>102</v>
      </c>
      <c r="B23" s="27" t="str">
        <f t="shared" si="0"/>
        <v>1.50 (1.19-1.90)</v>
      </c>
      <c r="C23">
        <f t="shared" si="1"/>
        <v>6.9999999999999999E-4</v>
      </c>
      <c r="D23">
        <f>Odds_kids!E8</f>
        <v>1.50454</v>
      </c>
      <c r="E23">
        <f>Odds_kids!F8</f>
        <v>1.18828</v>
      </c>
      <c r="F23">
        <f>Odds_kids!G8</f>
        <v>1.9049499999999999</v>
      </c>
      <c r="G23">
        <f>Odds_kids!H8</f>
        <v>6.9999999999999999E-4</v>
      </c>
      <c r="H23" t="str">
        <f t="shared" si="2"/>
        <v>*</v>
      </c>
      <c r="J23" s="28" t="s">
        <v>90</v>
      </c>
    </row>
    <row r="24" spans="1:17" x14ac:dyDescent="0.2">
      <c r="A24" s="46" t="s">
        <v>87</v>
      </c>
      <c r="B24" s="27"/>
      <c r="J24" s="30" t="s">
        <v>84</v>
      </c>
      <c r="K24" s="27" t="str">
        <f t="shared" si="3"/>
        <v>0.84 (0.55-1.30)</v>
      </c>
      <c r="L24">
        <f>IF(P24="&lt;.0001","&lt;0.0001",P24)</f>
        <v>0.43530000000000002</v>
      </c>
      <c r="M24">
        <f>Odds_adults!E16</f>
        <v>0.84187000000000001</v>
      </c>
      <c r="N24">
        <f>Odds_adults!F16</f>
        <v>0.54627000000000003</v>
      </c>
      <c r="O24">
        <f>Odds_adults!G16</f>
        <v>1.2974300000000001</v>
      </c>
      <c r="P24">
        <f>Odds_adults!H16</f>
        <v>0.43530000000000002</v>
      </c>
      <c r="Q24" t="str">
        <f t="shared" si="4"/>
        <v/>
      </c>
    </row>
    <row r="25" spans="1:17" x14ac:dyDescent="0.2">
      <c r="A25" s="47" t="s">
        <v>82</v>
      </c>
      <c r="B25" s="27" t="str">
        <f t="shared" si="0"/>
        <v>0.66 (0.43-1.00)</v>
      </c>
      <c r="C25">
        <f t="shared" si="1"/>
        <v>4.8000000000000001E-2</v>
      </c>
      <c r="D25">
        <f>Odds_kids!E9</f>
        <v>0.65612999999999999</v>
      </c>
      <c r="E25">
        <f>Odds_kids!F9</f>
        <v>0.43209999999999998</v>
      </c>
      <c r="F25">
        <f>Odds_kids!G9</f>
        <v>0.99629999999999996</v>
      </c>
      <c r="G25">
        <f>Odds_kids!H9</f>
        <v>4.8000000000000001E-2</v>
      </c>
      <c r="H25" t="str">
        <f t="shared" si="2"/>
        <v/>
      </c>
      <c r="J25" s="28" t="s">
        <v>88</v>
      </c>
    </row>
    <row r="26" spans="1:17" x14ac:dyDescent="0.2">
      <c r="A26" s="46" t="s">
        <v>103</v>
      </c>
      <c r="B26" s="27"/>
      <c r="J26" s="30" t="s">
        <v>26</v>
      </c>
      <c r="K26" s="27" t="str">
        <f t="shared" si="3"/>
        <v>0.91 (0.62-1.34)</v>
      </c>
      <c r="L26">
        <f>IF(P26="&lt;.0001","&lt;0.0001",P26)</f>
        <v>0.63109999999999999</v>
      </c>
      <c r="M26">
        <f>Odds_adults!E15</f>
        <v>0.91017000000000003</v>
      </c>
      <c r="N26">
        <f>Odds_adults!F15</f>
        <v>0.61982000000000004</v>
      </c>
      <c r="O26">
        <f>Odds_adults!G15</f>
        <v>1.3365400000000001</v>
      </c>
      <c r="P26">
        <f>Odds_adults!H15</f>
        <v>0.63109999999999999</v>
      </c>
      <c r="Q26" t="str">
        <f t="shared" si="4"/>
        <v/>
      </c>
    </row>
    <row r="27" spans="1:17" x14ac:dyDescent="0.2">
      <c r="A27" s="47" t="s">
        <v>104</v>
      </c>
      <c r="B27" s="27" t="str">
        <f t="shared" si="0"/>
        <v>0.45 (0.24-0.84)</v>
      </c>
      <c r="C27">
        <f t="shared" si="1"/>
        <v>1.1900000000000001E-2</v>
      </c>
      <c r="D27">
        <f>Odds_kids!E12</f>
        <v>0.45085999999999998</v>
      </c>
      <c r="E27">
        <f>Odds_kids!F12</f>
        <v>0.24243000000000001</v>
      </c>
      <c r="F27">
        <f>Odds_kids!G12</f>
        <v>0.83847000000000005</v>
      </c>
      <c r="G27">
        <f>Odds_kids!H12</f>
        <v>1.1900000000000001E-2</v>
      </c>
      <c r="H27" t="str">
        <f t="shared" si="2"/>
        <v/>
      </c>
      <c r="J27" s="28" t="s">
        <v>93</v>
      </c>
    </row>
    <row r="28" spans="1:17" x14ac:dyDescent="0.2">
      <c r="A28" s="47" t="s">
        <v>105</v>
      </c>
      <c r="B28" s="27" t="str">
        <f t="shared" si="0"/>
        <v>1.05 (0.61-1.82)</v>
      </c>
      <c r="C28">
        <f t="shared" si="1"/>
        <v>0.86129999999999995</v>
      </c>
      <c r="D28">
        <f>Odds_kids!E13</f>
        <v>1.0503899999999999</v>
      </c>
      <c r="E28">
        <f>Odds_kids!F13</f>
        <v>0.60506000000000004</v>
      </c>
      <c r="F28">
        <f>Odds_kids!G13</f>
        <v>1.82351</v>
      </c>
      <c r="G28">
        <f>Odds_kids!H13</f>
        <v>0.86129999999999995</v>
      </c>
      <c r="H28" t="str">
        <f t="shared" si="2"/>
        <v/>
      </c>
      <c r="J28" s="30" t="s">
        <v>83</v>
      </c>
      <c r="K28" s="27" t="str">
        <f t="shared" si="3"/>
        <v>2.77 (2.00-3.85)</v>
      </c>
      <c r="L28" t="str">
        <f>IF(P28="&lt;.0001","&lt;0.0001",P28)</f>
        <v>&lt;0.0001</v>
      </c>
      <c r="M28">
        <f>Odds_adults!E14</f>
        <v>2.77305</v>
      </c>
      <c r="N28">
        <f>Odds_adults!F14</f>
        <v>1.99753</v>
      </c>
      <c r="O28">
        <f>Odds_adults!G14</f>
        <v>3.8496600000000001</v>
      </c>
      <c r="P28" t="str">
        <f>Odds_adults!H14</f>
        <v>&lt;.0001</v>
      </c>
      <c r="Q28" t="str">
        <f t="shared" si="4"/>
        <v>*</v>
      </c>
    </row>
    <row r="29" spans="1:17" x14ac:dyDescent="0.2">
      <c r="A29" s="47" t="s">
        <v>106</v>
      </c>
      <c r="B29" s="27" t="str">
        <f t="shared" si="0"/>
        <v>0.90 (0.44-1.83)</v>
      </c>
      <c r="C29">
        <f t="shared" si="1"/>
        <v>0.77170000000000005</v>
      </c>
      <c r="D29">
        <f>Odds_kids!E10</f>
        <v>0.90024000000000004</v>
      </c>
      <c r="E29">
        <f>Odds_kids!F10</f>
        <v>0.44259999999999999</v>
      </c>
      <c r="F29">
        <f>Odds_kids!G10</f>
        <v>1.8310999999999999</v>
      </c>
      <c r="G29">
        <f>Odds_kids!H10</f>
        <v>0.77170000000000005</v>
      </c>
      <c r="H29" t="str">
        <f t="shared" si="2"/>
        <v/>
      </c>
      <c r="J29" s="28" t="s">
        <v>94</v>
      </c>
    </row>
    <row r="30" spans="1:17" x14ac:dyDescent="0.2">
      <c r="A30" s="47" t="s">
        <v>107</v>
      </c>
      <c r="B30" s="27" t="str">
        <f t="shared" si="0"/>
        <v>0.96 (0.35-2.62)</v>
      </c>
      <c r="C30">
        <f t="shared" si="1"/>
        <v>0.93579999999999997</v>
      </c>
      <c r="D30">
        <f>Odds_kids!E11</f>
        <v>0.95955000000000001</v>
      </c>
      <c r="E30">
        <f>Odds_kids!F11</f>
        <v>0.35141</v>
      </c>
      <c r="F30">
        <f>Odds_kids!G11</f>
        <v>2.6201599999999998</v>
      </c>
      <c r="G30">
        <f>Odds_kids!H11</f>
        <v>0.93579999999999997</v>
      </c>
      <c r="H30" t="str">
        <f t="shared" si="2"/>
        <v/>
      </c>
      <c r="J30" s="30" t="s">
        <v>26</v>
      </c>
      <c r="K30" s="27" t="str">
        <f t="shared" si="3"/>
        <v>0.76 (0.65-0.88)</v>
      </c>
      <c r="L30">
        <f>IF(P30="&lt;.0001","&lt;0.0001",P30)</f>
        <v>2.0000000000000001E-4</v>
      </c>
      <c r="M30">
        <f>Odds_adults!E23</f>
        <v>0.75673999999999997</v>
      </c>
      <c r="N30">
        <f>Odds_adults!F23</f>
        <v>0.65339999999999998</v>
      </c>
      <c r="O30">
        <f>Odds_adults!G23</f>
        <v>0.87641999999999998</v>
      </c>
      <c r="P30">
        <f>Odds_adults!H23</f>
        <v>2.0000000000000001E-4</v>
      </c>
      <c r="Q30" t="str">
        <f t="shared" si="4"/>
        <v>*</v>
      </c>
    </row>
    <row r="31" spans="1:17" x14ac:dyDescent="0.2">
      <c r="A31" s="46" t="s">
        <v>90</v>
      </c>
      <c r="B31" s="27"/>
      <c r="J31" s="30" t="s">
        <v>144</v>
      </c>
      <c r="K31" s="27" t="str">
        <f t="shared" si="3"/>
        <v>1.09 (0.84-1.42)</v>
      </c>
      <c r="L31">
        <f>IF(P31="&lt;.0001","&lt;0.0001",P31)</f>
        <v>0.50409999999999999</v>
      </c>
      <c r="M31">
        <f>Odds_adults!E24</f>
        <v>1.0930800000000001</v>
      </c>
      <c r="N31">
        <f>Odds_adults!F24</f>
        <v>0.84182999999999997</v>
      </c>
      <c r="O31">
        <f>Odds_adults!G24</f>
        <v>1.4193199999999999</v>
      </c>
      <c r="P31">
        <f>Odds_adults!H24</f>
        <v>0.50409999999999999</v>
      </c>
      <c r="Q31" t="str">
        <f t="shared" si="4"/>
        <v/>
      </c>
    </row>
    <row r="32" spans="1:17" x14ac:dyDescent="0.2">
      <c r="A32" s="47" t="s">
        <v>84</v>
      </c>
      <c r="B32" s="27" t="str">
        <f t="shared" si="0"/>
        <v>1.10 (0.64-1.90)</v>
      </c>
      <c r="C32">
        <f t="shared" si="1"/>
        <v>0.72170000000000001</v>
      </c>
      <c r="D32">
        <f>Odds_kids!E16</f>
        <v>1.1035699999999999</v>
      </c>
      <c r="E32">
        <f>Odds_kids!F16</f>
        <v>0.64166000000000001</v>
      </c>
      <c r="F32">
        <f>Odds_kids!G16</f>
        <v>1.8979699999999999</v>
      </c>
      <c r="G32">
        <f>Odds_kids!H16</f>
        <v>0.72170000000000001</v>
      </c>
      <c r="H32" t="str">
        <f t="shared" si="2"/>
        <v/>
      </c>
      <c r="J32" s="28" t="s">
        <v>92</v>
      </c>
      <c r="K32" s="27" t="str">
        <f t="shared" si="3"/>
        <v>1.22 (1.03-1.45)</v>
      </c>
      <c r="L32">
        <f>IF(P32="&lt;.0001","&lt;0.0001",P32)</f>
        <v>2.3400000000000001E-2</v>
      </c>
      <c r="M32">
        <f>Odds_adults!E17</f>
        <v>1.2199599999999999</v>
      </c>
      <c r="N32">
        <f>Odds_adults!F17</f>
        <v>1.0272300000000001</v>
      </c>
      <c r="O32">
        <f>Odds_adults!G17</f>
        <v>1.44886</v>
      </c>
      <c r="P32">
        <f>Odds_adults!H17</f>
        <v>2.3400000000000001E-2</v>
      </c>
      <c r="Q32" t="str">
        <f t="shared" si="4"/>
        <v/>
      </c>
    </row>
    <row r="33" spans="1:17" x14ac:dyDescent="0.2">
      <c r="A33" s="46" t="s">
        <v>88</v>
      </c>
      <c r="B33" s="27"/>
      <c r="J33" s="29" t="s">
        <v>83</v>
      </c>
    </row>
    <row r="34" spans="1:17" x14ac:dyDescent="0.2">
      <c r="A34" s="47" t="s">
        <v>26</v>
      </c>
      <c r="B34" s="27" t="str">
        <f t="shared" si="0"/>
        <v>0.86 (0.52-1.43)</v>
      </c>
      <c r="C34">
        <f t="shared" si="1"/>
        <v>0.57069999999999999</v>
      </c>
      <c r="D34">
        <f>Odds_kids!E15</f>
        <v>0.86492999999999998</v>
      </c>
      <c r="E34">
        <f>Odds_kids!F15</f>
        <v>0.52373999999999998</v>
      </c>
      <c r="F34">
        <f>Odds_kids!G15</f>
        <v>1.42839</v>
      </c>
      <c r="G34">
        <f>Odds_kids!H15</f>
        <v>0.57069999999999999</v>
      </c>
      <c r="H34" t="str">
        <f t="shared" si="2"/>
        <v/>
      </c>
      <c r="J34" s="28" t="s">
        <v>110</v>
      </c>
    </row>
    <row r="35" spans="1:17" x14ac:dyDescent="0.2">
      <c r="A35" s="46" t="s">
        <v>93</v>
      </c>
      <c r="B35" s="27"/>
      <c r="J35" s="30" t="s">
        <v>111</v>
      </c>
      <c r="K35" s="27" t="str">
        <f t="shared" si="3"/>
        <v>0.84 (0.75-0.95)</v>
      </c>
      <c r="L35">
        <f>IF(P35="&lt;.0001","&lt;0.0001",P35)</f>
        <v>3.8E-3</v>
      </c>
      <c r="M35">
        <f>Odds_adults!E26</f>
        <v>0.83918999999999999</v>
      </c>
      <c r="N35">
        <f>Odds_adults!F26</f>
        <v>0.74521999999999999</v>
      </c>
      <c r="O35">
        <f>Odds_adults!G26</f>
        <v>0.94501000000000002</v>
      </c>
      <c r="P35">
        <f>Odds_adults!H26</f>
        <v>3.8E-3</v>
      </c>
      <c r="Q35" t="str">
        <f t="shared" si="4"/>
        <v>*</v>
      </c>
    </row>
    <row r="36" spans="1:17" x14ac:dyDescent="0.2">
      <c r="A36" s="47" t="s">
        <v>83</v>
      </c>
      <c r="B36" s="27" t="str">
        <f t="shared" si="0"/>
        <v>1.76 (1.15-2.67)</v>
      </c>
      <c r="C36">
        <f t="shared" si="1"/>
        <v>8.6E-3</v>
      </c>
      <c r="D36">
        <f>Odds_kids!E14</f>
        <v>1.75562</v>
      </c>
      <c r="E36">
        <f>Odds_kids!F14</f>
        <v>1.1535</v>
      </c>
      <c r="F36">
        <f>Odds_kids!G14</f>
        <v>2.67204</v>
      </c>
      <c r="G36">
        <f>Odds_kids!H14</f>
        <v>8.6E-3</v>
      </c>
      <c r="H36" t="str">
        <f t="shared" si="2"/>
        <v>*</v>
      </c>
    </row>
    <row r="37" spans="1:17" x14ac:dyDescent="0.2">
      <c r="A37" s="46" t="s">
        <v>120</v>
      </c>
      <c r="B37" s="27"/>
      <c r="H37" t="str">
        <f t="shared" si="2"/>
        <v>*</v>
      </c>
    </row>
    <row r="38" spans="1:17" x14ac:dyDescent="0.2">
      <c r="A38" s="47" t="s">
        <v>26</v>
      </c>
      <c r="B38" s="27" t="str">
        <f t="shared" si="0"/>
        <v>0.42 (0.22-0.79)</v>
      </c>
      <c r="C38">
        <f t="shared" si="1"/>
        <v>7.6E-3</v>
      </c>
      <c r="D38">
        <f>Odds_kids!E18</f>
        <v>0.42255999999999999</v>
      </c>
      <c r="E38">
        <f>Odds_kids!F18</f>
        <v>0.22461</v>
      </c>
      <c r="F38">
        <f>Odds_kids!G18</f>
        <v>0.79496</v>
      </c>
      <c r="G38">
        <f>Odds_kids!H18</f>
        <v>7.6E-3</v>
      </c>
      <c r="H38" t="str">
        <f t="shared" si="2"/>
        <v>*</v>
      </c>
    </row>
    <row r="39" spans="1:17" x14ac:dyDescent="0.2">
      <c r="A39" s="46" t="s">
        <v>94</v>
      </c>
      <c r="B39" s="27"/>
    </row>
    <row r="40" spans="1:17" x14ac:dyDescent="0.2">
      <c r="A40" s="47" t="s">
        <v>26</v>
      </c>
      <c r="B40" s="27" t="str">
        <f t="shared" si="0"/>
        <v>1.06 (0.84-1.34)</v>
      </c>
      <c r="C40">
        <f t="shared" si="1"/>
        <v>0.62129999999999996</v>
      </c>
      <c r="D40">
        <f>Odds_kids!E26</f>
        <v>1.06115</v>
      </c>
      <c r="E40">
        <f>Odds_kids!F26</f>
        <v>0.83848999999999996</v>
      </c>
      <c r="F40">
        <f>Odds_kids!G26</f>
        <v>1.34294</v>
      </c>
      <c r="G40">
        <f>Odds_kids!H26</f>
        <v>0.62129999999999996</v>
      </c>
      <c r="H40" t="str">
        <f t="shared" si="2"/>
        <v/>
      </c>
    </row>
    <row r="41" spans="1:17" x14ac:dyDescent="0.2">
      <c r="A41" s="47" t="s">
        <v>144</v>
      </c>
      <c r="B41" s="27" t="str">
        <f t="shared" si="0"/>
        <v>0.73 (0.48-1.10)</v>
      </c>
      <c r="C41">
        <f t="shared" si="1"/>
        <v>0.13200000000000001</v>
      </c>
      <c r="D41">
        <f>Odds_kids!E27</f>
        <v>0.72604000000000002</v>
      </c>
      <c r="E41">
        <f>Odds_kids!F27</f>
        <v>0.47866999999999998</v>
      </c>
      <c r="F41">
        <f>Odds_kids!G27</f>
        <v>1.1012599999999999</v>
      </c>
      <c r="G41">
        <f>Odds_kids!H27</f>
        <v>0.13200000000000001</v>
      </c>
      <c r="H41" t="str">
        <f t="shared" si="2"/>
        <v/>
      </c>
    </row>
    <row r="42" spans="1:17" x14ac:dyDescent="0.2">
      <c r="A42" s="49" t="s">
        <v>92</v>
      </c>
      <c r="B42" s="27" t="str">
        <f t="shared" si="0"/>
        <v>1.35 (1.08-1.69)</v>
      </c>
      <c r="C42">
        <f t="shared" si="1"/>
        <v>9.2999999999999992E-3</v>
      </c>
      <c r="D42">
        <f>Odds_kids!E17</f>
        <v>1.3479699999999999</v>
      </c>
      <c r="E42">
        <f>Odds_kids!F17</f>
        <v>1.0765199999999999</v>
      </c>
      <c r="F42">
        <f>Odds_kids!G17</f>
        <v>1.68788</v>
      </c>
      <c r="G42">
        <f>Odds_kids!H17</f>
        <v>9.2999999999999992E-3</v>
      </c>
      <c r="H42" t="str">
        <f t="shared" si="2"/>
        <v>*</v>
      </c>
    </row>
    <row r="43" spans="1:17" x14ac:dyDescent="0.2">
      <c r="A43" s="50" t="s">
        <v>83</v>
      </c>
      <c r="B43" s="27"/>
    </row>
    <row r="44" spans="1:17" x14ac:dyDescent="0.2">
      <c r="A44" s="46" t="s">
        <v>110</v>
      </c>
      <c r="B44" s="27"/>
    </row>
    <row r="45" spans="1:17" x14ac:dyDescent="0.2">
      <c r="A45" s="47" t="s">
        <v>111</v>
      </c>
      <c r="B45" s="27" t="str">
        <f t="shared" si="0"/>
        <v>0.79 (0.66-0.94)</v>
      </c>
      <c r="C45">
        <f t="shared" si="1"/>
        <v>7.7999999999999996E-3</v>
      </c>
      <c r="D45">
        <f>Odds_kids!E33</f>
        <v>0.78574999999999995</v>
      </c>
      <c r="E45">
        <f>Odds_kids!F33</f>
        <v>0.65788999999999997</v>
      </c>
      <c r="F45">
        <f>Odds_kids!G33</f>
        <v>0.93847000000000003</v>
      </c>
      <c r="G45">
        <f>Odds_kids!H33</f>
        <v>7.7999999999999996E-3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66"/>
  <sheetViews>
    <sheetView workbookViewId="0">
      <selection activeCell="E26" sqref="E26:H26"/>
    </sheetView>
  </sheetViews>
  <sheetFormatPr defaultRowHeight="15" x14ac:dyDescent="0.25"/>
  <cols>
    <col min="1" max="3" width="15.85546875" style="24" customWidth="1"/>
    <col min="4" max="7" width="9.140625" style="24"/>
    <col min="8" max="8" width="12" style="24" customWidth="1"/>
    <col min="9" max="11" width="9.140625" style="24"/>
    <col min="12" max="12" width="12.28515625" style="24" customWidth="1"/>
    <col min="13" max="16384" width="9.140625" style="24"/>
  </cols>
  <sheetData>
    <row r="1" spans="1:12" s="20" customFormat="1" ht="12.75" x14ac:dyDescent="0.2">
      <c r="A1" s="20" t="s">
        <v>27</v>
      </c>
      <c r="B1" s="21" t="s">
        <v>29</v>
      </c>
    </row>
    <row r="2" spans="1:12" s="20" customFormat="1" ht="12.75" x14ac:dyDescent="0.2">
      <c r="A2" s="20" t="s">
        <v>28</v>
      </c>
      <c r="B2" s="22">
        <v>43987</v>
      </c>
    </row>
    <row r="3" spans="1:12" s="20" customFormat="1" ht="12.75" x14ac:dyDescent="0.2"/>
    <row r="4" spans="1:12" x14ac:dyDescent="0.25">
      <c r="A4" s="23" t="s">
        <v>30</v>
      </c>
    </row>
    <row r="5" spans="1:12" x14ac:dyDescent="0.25">
      <c r="A5" s="24" t="s">
        <v>31</v>
      </c>
    </row>
    <row r="7" spans="1:12" x14ac:dyDescent="0.25">
      <c r="A7" s="24" t="s">
        <v>32</v>
      </c>
      <c r="B7" s="24" t="s">
        <v>3</v>
      </c>
      <c r="C7" s="24" t="s">
        <v>33</v>
      </c>
      <c r="D7" s="24" t="s">
        <v>34</v>
      </c>
      <c r="E7" s="24" t="s">
        <v>35</v>
      </c>
      <c r="F7" s="24" t="s">
        <v>36</v>
      </c>
      <c r="G7" s="24" t="s">
        <v>37</v>
      </c>
      <c r="H7" s="24" t="s">
        <v>38</v>
      </c>
      <c r="I7" s="24" t="s">
        <v>39</v>
      </c>
      <c r="J7" s="24" t="s">
        <v>40</v>
      </c>
      <c r="K7" s="24" t="s">
        <v>41</v>
      </c>
      <c r="L7" s="24" t="s">
        <v>42</v>
      </c>
    </row>
    <row r="8" spans="1:12" x14ac:dyDescent="0.25">
      <c r="A8" s="24" t="s">
        <v>43</v>
      </c>
      <c r="D8" s="24">
        <v>0</v>
      </c>
      <c r="E8" s="24">
        <v>1.6261699999999999</v>
      </c>
      <c r="F8" s="24">
        <v>1.3508899999999999</v>
      </c>
      <c r="G8" s="24">
        <v>1.9575499999999999</v>
      </c>
      <c r="H8" s="24" t="s">
        <v>5</v>
      </c>
      <c r="I8" s="24">
        <v>2.18519</v>
      </c>
      <c r="J8" s="24">
        <v>2.0758700000000001</v>
      </c>
      <c r="K8" s="24">
        <v>2.3002600000000002</v>
      </c>
      <c r="L8" s="24" t="s">
        <v>5</v>
      </c>
    </row>
    <row r="9" spans="1:12" x14ac:dyDescent="0.25">
      <c r="A9" s="24" t="s">
        <v>6</v>
      </c>
      <c r="B9" s="24" t="s">
        <v>44</v>
      </c>
      <c r="C9" s="24" t="s">
        <v>45</v>
      </c>
      <c r="D9" s="24">
        <v>0</v>
      </c>
      <c r="E9" s="24">
        <v>0.97733000000000003</v>
      </c>
      <c r="F9" s="24">
        <v>0.69989000000000001</v>
      </c>
      <c r="G9" s="24">
        <v>1.3647400000000001</v>
      </c>
      <c r="H9" s="24">
        <v>0.89290000000000003</v>
      </c>
      <c r="I9" s="24">
        <v>1.63727</v>
      </c>
      <c r="J9" s="24">
        <v>1.45966</v>
      </c>
      <c r="K9" s="24">
        <v>1.83649</v>
      </c>
      <c r="L9" s="24" t="s">
        <v>5</v>
      </c>
    </row>
    <row r="10" spans="1:12" x14ac:dyDescent="0.25">
      <c r="A10" s="24" t="s">
        <v>7</v>
      </c>
      <c r="B10" s="24" t="s">
        <v>46</v>
      </c>
      <c r="C10" s="24" t="s">
        <v>47</v>
      </c>
      <c r="D10" s="24">
        <v>0</v>
      </c>
      <c r="E10" s="24">
        <v>1.9029700000000001</v>
      </c>
      <c r="F10" s="24">
        <v>1.0108299999999999</v>
      </c>
      <c r="G10" s="24">
        <v>3.5825</v>
      </c>
      <c r="H10" s="24">
        <v>4.6199999999999998E-2</v>
      </c>
      <c r="I10" s="24">
        <v>1.1113999999999999</v>
      </c>
      <c r="J10" s="24">
        <v>0.87936999999999999</v>
      </c>
      <c r="K10" s="24">
        <v>1.4046400000000001</v>
      </c>
      <c r="L10" s="24">
        <v>0.37669999999999998</v>
      </c>
    </row>
    <row r="11" spans="1:12" x14ac:dyDescent="0.25">
      <c r="A11" s="24" t="s">
        <v>7</v>
      </c>
      <c r="B11" s="24" t="s">
        <v>48</v>
      </c>
      <c r="C11" s="24" t="s">
        <v>47</v>
      </c>
      <c r="D11" s="24">
        <v>0</v>
      </c>
      <c r="E11" s="24">
        <v>1.41232</v>
      </c>
      <c r="F11" s="24">
        <v>0.58440999999999999</v>
      </c>
      <c r="G11" s="24">
        <v>3.4131300000000002</v>
      </c>
      <c r="H11" s="24">
        <v>0.44309999999999999</v>
      </c>
      <c r="I11" s="24">
        <v>0.66798999999999997</v>
      </c>
      <c r="J11" s="24">
        <v>0.42141000000000001</v>
      </c>
      <c r="K11" s="24">
        <v>1.0588500000000001</v>
      </c>
      <c r="L11" s="24">
        <v>8.5999999999999993E-2</v>
      </c>
    </row>
    <row r="12" spans="1:12" x14ac:dyDescent="0.25">
      <c r="A12" s="24" t="s">
        <v>7</v>
      </c>
      <c r="B12" s="24" t="s">
        <v>49</v>
      </c>
      <c r="C12" s="24" t="s">
        <v>47</v>
      </c>
      <c r="D12" s="24">
        <v>0</v>
      </c>
      <c r="E12" s="24">
        <v>0.69664999999999999</v>
      </c>
      <c r="F12" s="24">
        <v>0.42792999999999998</v>
      </c>
      <c r="G12" s="24">
        <v>1.1341000000000001</v>
      </c>
      <c r="H12" s="24">
        <v>0.14599999999999999</v>
      </c>
      <c r="I12" s="24">
        <v>0.41552</v>
      </c>
      <c r="J12" s="24">
        <v>0.34570000000000001</v>
      </c>
      <c r="K12" s="24">
        <v>0.49944</v>
      </c>
      <c r="L12" s="24" t="s">
        <v>5</v>
      </c>
    </row>
    <row r="13" spans="1:12" x14ac:dyDescent="0.25">
      <c r="A13" s="24" t="s">
        <v>7</v>
      </c>
      <c r="B13" s="24" t="s">
        <v>50</v>
      </c>
      <c r="C13" s="24" t="s">
        <v>47</v>
      </c>
      <c r="D13" s="24">
        <v>0</v>
      </c>
      <c r="E13" s="24">
        <v>1.2921</v>
      </c>
      <c r="F13" s="24">
        <v>0.81920999999999999</v>
      </c>
      <c r="G13" s="24">
        <v>2.03796</v>
      </c>
      <c r="H13" s="24">
        <v>0.27029999999999998</v>
      </c>
      <c r="I13" s="24">
        <v>0.56462999999999997</v>
      </c>
      <c r="J13" s="24">
        <v>0.48361999999999999</v>
      </c>
      <c r="K13" s="24">
        <v>0.65920000000000001</v>
      </c>
      <c r="L13" s="24" t="s">
        <v>5</v>
      </c>
    </row>
    <row r="14" spans="1:12" x14ac:dyDescent="0.25">
      <c r="A14" s="24" t="s">
        <v>8</v>
      </c>
      <c r="B14" s="24" t="s">
        <v>10</v>
      </c>
      <c r="C14" s="24" t="s">
        <v>9</v>
      </c>
      <c r="D14" s="24">
        <v>0</v>
      </c>
      <c r="E14" s="24">
        <v>2.77305</v>
      </c>
      <c r="F14" s="24">
        <v>1.99753</v>
      </c>
      <c r="G14" s="24">
        <v>3.8496600000000001</v>
      </c>
      <c r="H14" s="24" t="s">
        <v>5</v>
      </c>
      <c r="I14" s="24">
        <v>3.8911799999999999</v>
      </c>
      <c r="J14" s="24">
        <v>3.46244</v>
      </c>
      <c r="K14" s="24">
        <v>4.3730099999999998</v>
      </c>
      <c r="L14" s="24" t="s">
        <v>5</v>
      </c>
    </row>
    <row r="15" spans="1:12" x14ac:dyDescent="0.25">
      <c r="A15" s="24" t="s">
        <v>11</v>
      </c>
      <c r="B15" s="24">
        <v>1</v>
      </c>
      <c r="C15" s="24">
        <v>0</v>
      </c>
      <c r="D15" s="24">
        <v>0</v>
      </c>
      <c r="E15" s="24">
        <v>0.91017000000000003</v>
      </c>
      <c r="F15" s="24">
        <v>0.61982000000000004</v>
      </c>
      <c r="G15" s="24">
        <v>1.3365400000000001</v>
      </c>
      <c r="H15" s="24">
        <v>0.63109999999999999</v>
      </c>
      <c r="I15" s="24">
        <v>0.44157999999999997</v>
      </c>
      <c r="J15" s="24">
        <v>0.40026</v>
      </c>
      <c r="K15" s="24">
        <v>0.48715999999999998</v>
      </c>
      <c r="L15" s="24" t="s">
        <v>5</v>
      </c>
    </row>
    <row r="16" spans="1:12" x14ac:dyDescent="0.25">
      <c r="A16" s="24" t="s">
        <v>12</v>
      </c>
      <c r="B16" s="24" t="s">
        <v>14</v>
      </c>
      <c r="C16" s="24" t="s">
        <v>13</v>
      </c>
      <c r="D16" s="24">
        <v>0</v>
      </c>
      <c r="E16" s="24">
        <v>0.84187000000000001</v>
      </c>
      <c r="F16" s="24">
        <v>0.54627000000000003</v>
      </c>
      <c r="G16" s="24">
        <v>1.2974300000000001</v>
      </c>
      <c r="H16" s="24">
        <v>0.43530000000000002</v>
      </c>
      <c r="I16" s="24">
        <v>1.9008499999999999</v>
      </c>
      <c r="J16" s="24">
        <v>1.6372899999999999</v>
      </c>
      <c r="K16" s="24">
        <v>2.2068300000000001</v>
      </c>
      <c r="L16" s="24" t="s">
        <v>5</v>
      </c>
    </row>
    <row r="17" spans="1:12" x14ac:dyDescent="0.25">
      <c r="A17" s="24" t="s">
        <v>51</v>
      </c>
      <c r="D17" s="24">
        <v>0</v>
      </c>
      <c r="E17" s="24">
        <v>1.2199599999999999</v>
      </c>
      <c r="F17" s="24">
        <v>1.0272300000000001</v>
      </c>
      <c r="G17" s="24">
        <v>1.44886</v>
      </c>
      <c r="H17" s="24">
        <v>2.3400000000000001E-2</v>
      </c>
      <c r="I17" s="24">
        <v>0.98982000000000003</v>
      </c>
      <c r="J17" s="24">
        <v>0.94677</v>
      </c>
      <c r="K17" s="24">
        <v>1.0348299999999999</v>
      </c>
      <c r="L17" s="24">
        <v>0.65210000000000001</v>
      </c>
    </row>
    <row r="18" spans="1:12" x14ac:dyDescent="0.25">
      <c r="A18" s="24" t="s">
        <v>15</v>
      </c>
      <c r="B18" s="24" t="s">
        <v>17</v>
      </c>
      <c r="C18" s="24" t="s">
        <v>16</v>
      </c>
      <c r="D18" s="24">
        <v>0</v>
      </c>
      <c r="E18" s="24">
        <v>1.1416900000000001</v>
      </c>
      <c r="F18" s="24">
        <v>0.96628000000000003</v>
      </c>
      <c r="G18" s="24">
        <v>1.34894</v>
      </c>
      <c r="H18" s="24">
        <v>0.1195</v>
      </c>
      <c r="I18" s="24">
        <v>0.94616</v>
      </c>
      <c r="J18" s="24">
        <v>0.83884000000000003</v>
      </c>
      <c r="K18" s="24">
        <v>1.0671999999999999</v>
      </c>
      <c r="L18" s="24">
        <v>0.36749999999999999</v>
      </c>
    </row>
    <row r="19" spans="1:12" x14ac:dyDescent="0.25">
      <c r="A19" s="24" t="s">
        <v>18</v>
      </c>
      <c r="B19" s="24" t="s">
        <v>44</v>
      </c>
      <c r="C19" s="24" t="s">
        <v>45</v>
      </c>
      <c r="D19" s="24">
        <v>1</v>
      </c>
      <c r="E19" s="24">
        <v>0.85026999999999997</v>
      </c>
      <c r="F19" s="24">
        <v>0.74528000000000005</v>
      </c>
      <c r="G19" s="24">
        <v>0.97004999999999997</v>
      </c>
      <c r="H19" s="24">
        <v>1.5900000000000001E-2</v>
      </c>
      <c r="I19" s="24">
        <v>1.2605500000000001</v>
      </c>
      <c r="J19" s="24">
        <v>1.1465799999999999</v>
      </c>
      <c r="K19" s="24">
        <v>1.38585</v>
      </c>
      <c r="L19" s="24" t="s">
        <v>5</v>
      </c>
    </row>
    <row r="20" spans="1:12" x14ac:dyDescent="0.25">
      <c r="A20" s="24" t="s">
        <v>19</v>
      </c>
      <c r="B20" s="24">
        <v>1</v>
      </c>
      <c r="C20" s="24">
        <v>0</v>
      </c>
      <c r="D20" s="24">
        <v>0</v>
      </c>
      <c r="E20" s="24">
        <v>1.08091</v>
      </c>
      <c r="F20" s="24">
        <v>0.93569000000000002</v>
      </c>
      <c r="G20" s="24">
        <v>1.2486699999999999</v>
      </c>
      <c r="H20" s="24">
        <v>0.29049999999999998</v>
      </c>
      <c r="I20" s="24">
        <v>1.1566799999999999</v>
      </c>
      <c r="J20" s="24">
        <v>1.03867</v>
      </c>
      <c r="K20" s="24">
        <v>1.2881</v>
      </c>
      <c r="L20" s="24">
        <v>8.0000000000000002E-3</v>
      </c>
    </row>
    <row r="21" spans="1:12" x14ac:dyDescent="0.25">
      <c r="A21" s="24" t="s">
        <v>19</v>
      </c>
      <c r="B21" s="24">
        <v>2</v>
      </c>
      <c r="C21" s="24">
        <v>0</v>
      </c>
      <c r="D21" s="24">
        <v>0</v>
      </c>
      <c r="E21" s="24">
        <v>0.98190999999999995</v>
      </c>
      <c r="F21" s="24">
        <v>0.77222999999999997</v>
      </c>
      <c r="G21" s="24">
        <v>1.2485200000000001</v>
      </c>
      <c r="H21" s="24">
        <v>0.88160000000000005</v>
      </c>
      <c r="I21" s="24">
        <v>1.0575600000000001</v>
      </c>
      <c r="J21" s="24">
        <v>0.88493999999999995</v>
      </c>
      <c r="K21" s="24">
        <v>1.26386</v>
      </c>
      <c r="L21" s="24">
        <v>0.53820000000000001</v>
      </c>
    </row>
    <row r="22" spans="1:12" x14ac:dyDescent="0.25">
      <c r="A22" s="24" t="s">
        <v>19</v>
      </c>
      <c r="B22" s="24" t="s">
        <v>20</v>
      </c>
      <c r="C22" s="24">
        <v>0</v>
      </c>
      <c r="D22" s="24">
        <v>0</v>
      </c>
      <c r="E22" s="24">
        <v>0.95811000000000002</v>
      </c>
      <c r="F22" s="24">
        <v>0.70096999999999998</v>
      </c>
      <c r="G22" s="24">
        <v>1.3095699999999999</v>
      </c>
      <c r="H22" s="24">
        <v>0.78839999999999999</v>
      </c>
      <c r="I22" s="24">
        <v>0.92935000000000001</v>
      </c>
      <c r="J22" s="24">
        <v>0.73621999999999999</v>
      </c>
      <c r="K22" s="24">
        <v>1.1731400000000001</v>
      </c>
      <c r="L22" s="24">
        <v>0.53759999999999997</v>
      </c>
    </row>
    <row r="23" spans="1:12" x14ac:dyDescent="0.25">
      <c r="A23" s="24" t="s">
        <v>21</v>
      </c>
      <c r="B23" s="24" t="s">
        <v>23</v>
      </c>
      <c r="C23" s="24" t="s">
        <v>22</v>
      </c>
      <c r="D23" s="24">
        <v>0</v>
      </c>
      <c r="E23" s="24">
        <v>0.75673999999999997</v>
      </c>
      <c r="F23" s="24">
        <v>0.65339999999999998</v>
      </c>
      <c r="G23" s="24">
        <v>0.87641999999999998</v>
      </c>
      <c r="H23" s="24">
        <v>2.0000000000000001E-4</v>
      </c>
      <c r="I23" s="24">
        <v>0.94045999999999996</v>
      </c>
      <c r="J23" s="24">
        <v>0.85755999999999999</v>
      </c>
      <c r="K23" s="24">
        <v>1.03138</v>
      </c>
      <c r="L23" s="24">
        <v>0.1923</v>
      </c>
    </row>
    <row r="24" spans="1:12" x14ac:dyDescent="0.25">
      <c r="A24" s="24" t="s">
        <v>21</v>
      </c>
      <c r="B24" s="24" t="s">
        <v>24</v>
      </c>
      <c r="C24" s="24" t="s">
        <v>22</v>
      </c>
      <c r="D24" s="24">
        <v>0</v>
      </c>
      <c r="E24" s="24">
        <v>1.0930800000000001</v>
      </c>
      <c r="F24" s="24">
        <v>0.84182999999999997</v>
      </c>
      <c r="G24" s="24">
        <v>1.4193199999999999</v>
      </c>
      <c r="H24" s="24">
        <v>0.50409999999999999</v>
      </c>
      <c r="I24" s="24">
        <v>0.99778999999999995</v>
      </c>
      <c r="J24" s="24">
        <v>0.83043999999999996</v>
      </c>
      <c r="K24" s="24">
        <v>1.19886</v>
      </c>
      <c r="L24" s="24">
        <v>0.98119999999999996</v>
      </c>
    </row>
    <row r="25" spans="1:12" x14ac:dyDescent="0.25">
      <c r="A25" s="24" t="s">
        <v>52</v>
      </c>
      <c r="D25" s="24">
        <v>0</v>
      </c>
      <c r="E25" s="24">
        <v>1.02129</v>
      </c>
      <c r="F25" s="24">
        <v>0.95926999999999996</v>
      </c>
      <c r="G25" s="24">
        <v>1.0873299999999999</v>
      </c>
      <c r="H25" s="24">
        <v>0.50980000000000003</v>
      </c>
      <c r="I25" s="24">
        <v>1.20408</v>
      </c>
      <c r="J25" s="24">
        <v>1.1512</v>
      </c>
      <c r="K25" s="24">
        <v>1.25939</v>
      </c>
      <c r="L25" s="24" t="s">
        <v>5</v>
      </c>
    </row>
    <row r="26" spans="1:12" x14ac:dyDescent="0.25">
      <c r="A26" s="24" t="s">
        <v>53</v>
      </c>
      <c r="B26" s="24" t="s">
        <v>54</v>
      </c>
      <c r="C26" s="24" t="s">
        <v>55</v>
      </c>
      <c r="D26" s="24">
        <v>0</v>
      </c>
      <c r="E26" s="24">
        <v>0.83918999999999999</v>
      </c>
      <c r="F26" s="24">
        <v>0.74521999999999999</v>
      </c>
      <c r="G26" s="24">
        <v>0.94501000000000002</v>
      </c>
      <c r="H26" s="24">
        <v>3.8E-3</v>
      </c>
      <c r="I26" s="24">
        <v>0.88919999999999999</v>
      </c>
      <c r="J26" s="24">
        <v>0.81357000000000002</v>
      </c>
      <c r="K26" s="24">
        <v>0.97187000000000001</v>
      </c>
      <c r="L26" s="24">
        <v>9.5999999999999992E-3</v>
      </c>
    </row>
    <row r="28" spans="1:12" x14ac:dyDescent="0.25">
      <c r="A28" s="24" t="s">
        <v>56</v>
      </c>
    </row>
    <row r="33" spans="1:28" x14ac:dyDescent="0.25">
      <c r="A33" s="23" t="s">
        <v>57</v>
      </c>
    </row>
    <row r="35" spans="1:28" x14ac:dyDescent="0.25">
      <c r="A35" s="24" t="s">
        <v>32</v>
      </c>
      <c r="B35" s="24" t="s">
        <v>3</v>
      </c>
      <c r="C35" s="24" t="s">
        <v>33</v>
      </c>
      <c r="D35" s="24" t="s">
        <v>34</v>
      </c>
      <c r="E35" s="24" t="s">
        <v>35</v>
      </c>
      <c r="F35" s="24" t="s">
        <v>36</v>
      </c>
      <c r="G35" s="24" t="s">
        <v>37</v>
      </c>
      <c r="H35" s="24" t="s">
        <v>38</v>
      </c>
      <c r="I35" s="24" t="s">
        <v>39</v>
      </c>
      <c r="J35" s="24" t="s">
        <v>40</v>
      </c>
      <c r="K35" s="24" t="s">
        <v>41</v>
      </c>
      <c r="L35" s="24" t="s">
        <v>42</v>
      </c>
      <c r="M35" s="24" t="s">
        <v>0</v>
      </c>
      <c r="N35" s="24" t="s">
        <v>1</v>
      </c>
      <c r="O35" s="24" t="s">
        <v>58</v>
      </c>
      <c r="P35" s="24" t="s">
        <v>2</v>
      </c>
      <c r="Q35" s="24" t="s">
        <v>59</v>
      </c>
      <c r="R35" s="24" t="s">
        <v>60</v>
      </c>
      <c r="S35" s="24" t="s">
        <v>61</v>
      </c>
      <c r="T35" s="24" t="s">
        <v>62</v>
      </c>
      <c r="U35" s="24" t="s">
        <v>63</v>
      </c>
      <c r="V35" s="24" t="s">
        <v>64</v>
      </c>
      <c r="W35" s="24" t="s">
        <v>65</v>
      </c>
      <c r="X35" s="24" t="s">
        <v>66</v>
      </c>
      <c r="Y35" s="24" t="s">
        <v>67</v>
      </c>
      <c r="Z35" s="24" t="s">
        <v>68</v>
      </c>
      <c r="AA35" s="24" t="s">
        <v>69</v>
      </c>
      <c r="AB35" s="24" t="s">
        <v>70</v>
      </c>
    </row>
    <row r="36" spans="1:28" x14ac:dyDescent="0.25">
      <c r="A36" s="24" t="s">
        <v>43</v>
      </c>
      <c r="D36" s="24">
        <v>0</v>
      </c>
      <c r="E36" s="24">
        <v>1.6261699999999999</v>
      </c>
      <c r="F36" s="24">
        <v>1.3508899999999999</v>
      </c>
      <c r="G36" s="24">
        <v>1.9575499999999999</v>
      </c>
      <c r="H36" s="24" t="s">
        <v>5</v>
      </c>
      <c r="I36" s="24">
        <v>2.18519</v>
      </c>
      <c r="J36" s="24">
        <v>2.0758700000000001</v>
      </c>
      <c r="K36" s="24">
        <v>2.3002600000000002</v>
      </c>
      <c r="L36" s="24" t="s">
        <v>5</v>
      </c>
      <c r="N36" s="24">
        <v>8040</v>
      </c>
      <c r="O36" s="24" t="s">
        <v>4</v>
      </c>
      <c r="P36" s="24" t="s">
        <v>4</v>
      </c>
      <c r="Q36" s="24">
        <v>0</v>
      </c>
      <c r="R36" s="24">
        <v>1</v>
      </c>
      <c r="S36" s="24">
        <v>1.90449</v>
      </c>
      <c r="T36" s="24">
        <v>1.5459499999999999</v>
      </c>
      <c r="U36" s="24">
        <v>1.4025300000000001</v>
      </c>
      <c r="V36" s="24">
        <v>1.4025300000000001</v>
      </c>
      <c r="W36" s="24">
        <v>0.75716000000000006</v>
      </c>
      <c r="X36" s="24">
        <v>-3.1626000000000001E-2</v>
      </c>
      <c r="Y36" s="24">
        <v>-0.82040999999999997</v>
      </c>
      <c r="Z36" s="24">
        <v>-1.6092</v>
      </c>
      <c r="AA36" s="24">
        <v>-2.03945</v>
      </c>
      <c r="AB36" s="24">
        <v>-2.2545700000000002</v>
      </c>
    </row>
    <row r="37" spans="1:28" x14ac:dyDescent="0.25">
      <c r="A37" s="24" t="s">
        <v>6</v>
      </c>
      <c r="B37" s="24" t="s">
        <v>44</v>
      </c>
      <c r="C37" s="24" t="s">
        <v>45</v>
      </c>
      <c r="D37" s="24">
        <v>0</v>
      </c>
      <c r="E37" s="24">
        <v>0.97733000000000003</v>
      </c>
      <c r="F37" s="24">
        <v>0.69989000000000001</v>
      </c>
      <c r="G37" s="24">
        <v>1.3647400000000001</v>
      </c>
      <c r="H37" s="24">
        <v>0.89290000000000003</v>
      </c>
      <c r="I37" s="24">
        <v>1.63727</v>
      </c>
      <c r="J37" s="24">
        <v>1.45966</v>
      </c>
      <c r="K37" s="24">
        <v>1.83649</v>
      </c>
      <c r="L37" s="24" t="s">
        <v>5</v>
      </c>
      <c r="M37" s="24">
        <v>4</v>
      </c>
      <c r="N37" s="24">
        <v>8040</v>
      </c>
      <c r="O37" s="24">
        <v>6397</v>
      </c>
      <c r="P37" s="24">
        <v>79.564700000000002</v>
      </c>
      <c r="Q37" s="24" t="s">
        <v>4</v>
      </c>
      <c r="R37" s="24" t="s">
        <v>4</v>
      </c>
      <c r="S37" s="24" t="s">
        <v>4</v>
      </c>
      <c r="T37" s="24" t="s">
        <v>4</v>
      </c>
      <c r="U37" s="24" t="s">
        <v>4</v>
      </c>
      <c r="V37" s="24" t="s">
        <v>4</v>
      </c>
      <c r="W37" s="24" t="s">
        <v>4</v>
      </c>
      <c r="X37" s="24" t="s">
        <v>4</v>
      </c>
      <c r="Y37" s="24" t="s">
        <v>4</v>
      </c>
      <c r="Z37" s="24" t="s">
        <v>4</v>
      </c>
      <c r="AA37" s="24" t="s">
        <v>4</v>
      </c>
      <c r="AB37" s="24" t="s">
        <v>4</v>
      </c>
    </row>
    <row r="38" spans="1:28" x14ac:dyDescent="0.25">
      <c r="A38" s="24" t="s">
        <v>6</v>
      </c>
      <c r="B38" s="24" t="s">
        <v>45</v>
      </c>
      <c r="C38" s="24" t="s">
        <v>45</v>
      </c>
      <c r="D38" s="24">
        <v>0</v>
      </c>
      <c r="E38" s="24" t="s">
        <v>4</v>
      </c>
      <c r="F38" s="24" t="s">
        <v>4</v>
      </c>
      <c r="G38" s="24" t="s">
        <v>4</v>
      </c>
      <c r="H38" s="24" t="s">
        <v>4</v>
      </c>
      <c r="I38" s="24" t="s">
        <v>4</v>
      </c>
      <c r="J38" s="24" t="s">
        <v>4</v>
      </c>
      <c r="K38" s="24" t="s">
        <v>4</v>
      </c>
      <c r="L38" s="24" t="s">
        <v>4</v>
      </c>
      <c r="N38" s="24" t="s">
        <v>4</v>
      </c>
      <c r="O38" s="24">
        <v>1643</v>
      </c>
      <c r="P38" s="24">
        <v>20.435300000000002</v>
      </c>
      <c r="Q38" s="24" t="s">
        <v>4</v>
      </c>
      <c r="R38" s="24" t="s">
        <v>4</v>
      </c>
      <c r="S38" s="24" t="s">
        <v>4</v>
      </c>
      <c r="T38" s="24" t="s">
        <v>4</v>
      </c>
      <c r="U38" s="24" t="s">
        <v>4</v>
      </c>
      <c r="V38" s="24" t="s">
        <v>4</v>
      </c>
      <c r="W38" s="24" t="s">
        <v>4</v>
      </c>
      <c r="X38" s="24" t="s">
        <v>4</v>
      </c>
      <c r="Y38" s="24" t="s">
        <v>4</v>
      </c>
      <c r="Z38" s="24" t="s">
        <v>4</v>
      </c>
      <c r="AA38" s="24" t="s">
        <v>4</v>
      </c>
      <c r="AB38" s="24" t="s">
        <v>4</v>
      </c>
    </row>
    <row r="39" spans="1:28" x14ac:dyDescent="0.25">
      <c r="A39" s="24" t="s">
        <v>7</v>
      </c>
      <c r="B39" s="24" t="s">
        <v>46</v>
      </c>
      <c r="C39" s="24" t="s">
        <v>47</v>
      </c>
      <c r="D39" s="24">
        <v>0</v>
      </c>
      <c r="E39" s="24">
        <v>1.9029700000000001</v>
      </c>
      <c r="F39" s="24">
        <v>1.0108299999999999</v>
      </c>
      <c r="G39" s="24">
        <v>3.5825</v>
      </c>
      <c r="H39" s="24">
        <v>4.6199999999999998E-2</v>
      </c>
      <c r="I39" s="24">
        <v>1.1113999999999999</v>
      </c>
      <c r="J39" s="24">
        <v>0.87936999999999999</v>
      </c>
      <c r="K39" s="24">
        <v>1.4046400000000001</v>
      </c>
      <c r="L39" s="24">
        <v>0.37669999999999998</v>
      </c>
      <c r="M39" s="24">
        <v>4</v>
      </c>
      <c r="N39" s="24">
        <v>8040</v>
      </c>
      <c r="O39" s="24">
        <v>295</v>
      </c>
      <c r="P39" s="24">
        <v>3.6692</v>
      </c>
      <c r="Q39" s="24" t="s">
        <v>4</v>
      </c>
      <c r="R39" s="24" t="s">
        <v>4</v>
      </c>
      <c r="S39" s="24" t="s">
        <v>4</v>
      </c>
      <c r="T39" s="24" t="s">
        <v>4</v>
      </c>
      <c r="U39" s="24" t="s">
        <v>4</v>
      </c>
      <c r="V39" s="24" t="s">
        <v>4</v>
      </c>
      <c r="W39" s="24" t="s">
        <v>4</v>
      </c>
      <c r="X39" s="24" t="s">
        <v>4</v>
      </c>
      <c r="Y39" s="24" t="s">
        <v>4</v>
      </c>
      <c r="Z39" s="24" t="s">
        <v>4</v>
      </c>
      <c r="AA39" s="24" t="s">
        <v>4</v>
      </c>
      <c r="AB39" s="24" t="s">
        <v>4</v>
      </c>
    </row>
    <row r="40" spans="1:28" x14ac:dyDescent="0.25">
      <c r="A40" s="24" t="s">
        <v>7</v>
      </c>
      <c r="B40" s="24" t="s">
        <v>48</v>
      </c>
      <c r="C40" s="24" t="s">
        <v>47</v>
      </c>
      <c r="D40" s="24">
        <v>0</v>
      </c>
      <c r="E40" s="24">
        <v>1.41232</v>
      </c>
      <c r="F40" s="24">
        <v>0.58440999999999999</v>
      </c>
      <c r="G40" s="24">
        <v>3.4131300000000002</v>
      </c>
      <c r="H40" s="24">
        <v>0.44309999999999999</v>
      </c>
      <c r="I40" s="24">
        <v>0.66798999999999997</v>
      </c>
      <c r="J40" s="24">
        <v>0.42141000000000001</v>
      </c>
      <c r="K40" s="24">
        <v>1.0588500000000001</v>
      </c>
      <c r="L40" s="24">
        <v>8.5999999999999993E-2</v>
      </c>
      <c r="N40" s="24" t="s">
        <v>4</v>
      </c>
      <c r="O40" s="24">
        <v>81</v>
      </c>
      <c r="P40" s="24">
        <v>1.0075000000000001</v>
      </c>
      <c r="Q40" s="24" t="s">
        <v>4</v>
      </c>
      <c r="R40" s="24" t="s">
        <v>4</v>
      </c>
      <c r="S40" s="24" t="s">
        <v>4</v>
      </c>
      <c r="T40" s="24" t="s">
        <v>4</v>
      </c>
      <c r="U40" s="24" t="s">
        <v>4</v>
      </c>
      <c r="V40" s="24" t="s">
        <v>4</v>
      </c>
      <c r="W40" s="24" t="s">
        <v>4</v>
      </c>
      <c r="X40" s="24" t="s">
        <v>4</v>
      </c>
      <c r="Y40" s="24" t="s">
        <v>4</v>
      </c>
      <c r="Z40" s="24" t="s">
        <v>4</v>
      </c>
      <c r="AA40" s="24" t="s">
        <v>4</v>
      </c>
      <c r="AB40" s="24" t="s">
        <v>4</v>
      </c>
    </row>
    <row r="41" spans="1:28" x14ac:dyDescent="0.25">
      <c r="A41" s="24" t="s">
        <v>7</v>
      </c>
      <c r="B41" s="24" t="s">
        <v>49</v>
      </c>
      <c r="C41" s="24" t="s">
        <v>47</v>
      </c>
      <c r="D41" s="24">
        <v>0</v>
      </c>
      <c r="E41" s="24">
        <v>0.69664999999999999</v>
      </c>
      <c r="F41" s="24">
        <v>0.42792999999999998</v>
      </c>
      <c r="G41" s="24">
        <v>1.1341000000000001</v>
      </c>
      <c r="H41" s="24">
        <v>0.14599999999999999</v>
      </c>
      <c r="I41" s="24">
        <v>0.41552</v>
      </c>
      <c r="J41" s="24">
        <v>0.34570000000000001</v>
      </c>
      <c r="K41" s="24">
        <v>0.49944</v>
      </c>
      <c r="L41" s="24" t="s">
        <v>5</v>
      </c>
      <c r="N41" s="24" t="s">
        <v>4</v>
      </c>
      <c r="O41" s="24">
        <v>659</v>
      </c>
      <c r="P41" s="24">
        <v>8.1965000000000003</v>
      </c>
      <c r="Q41" s="24" t="s">
        <v>4</v>
      </c>
      <c r="R41" s="24" t="s">
        <v>4</v>
      </c>
      <c r="S41" s="24" t="s">
        <v>4</v>
      </c>
      <c r="T41" s="24" t="s">
        <v>4</v>
      </c>
      <c r="U41" s="24" t="s">
        <v>4</v>
      </c>
      <c r="V41" s="24" t="s">
        <v>4</v>
      </c>
      <c r="W41" s="24" t="s">
        <v>4</v>
      </c>
      <c r="X41" s="24" t="s">
        <v>4</v>
      </c>
      <c r="Y41" s="24" t="s">
        <v>4</v>
      </c>
      <c r="Z41" s="24" t="s">
        <v>4</v>
      </c>
      <c r="AA41" s="24" t="s">
        <v>4</v>
      </c>
      <c r="AB41" s="24" t="s">
        <v>4</v>
      </c>
    </row>
    <row r="42" spans="1:28" x14ac:dyDescent="0.25">
      <c r="A42" s="24" t="s">
        <v>7</v>
      </c>
      <c r="B42" s="24" t="s">
        <v>50</v>
      </c>
      <c r="C42" s="24" t="s">
        <v>47</v>
      </c>
      <c r="D42" s="24">
        <v>0</v>
      </c>
      <c r="E42" s="24">
        <v>1.2921</v>
      </c>
      <c r="F42" s="24">
        <v>0.81920999999999999</v>
      </c>
      <c r="G42" s="24">
        <v>2.03796</v>
      </c>
      <c r="H42" s="24">
        <v>0.27029999999999998</v>
      </c>
      <c r="I42" s="24">
        <v>0.56462999999999997</v>
      </c>
      <c r="J42" s="24">
        <v>0.48361999999999999</v>
      </c>
      <c r="K42" s="24">
        <v>0.65920000000000001</v>
      </c>
      <c r="L42" s="24" t="s">
        <v>5</v>
      </c>
      <c r="N42" s="24" t="s">
        <v>4</v>
      </c>
      <c r="O42" s="24">
        <v>839</v>
      </c>
      <c r="P42" s="24">
        <v>10.4353</v>
      </c>
      <c r="Q42" s="24" t="s">
        <v>4</v>
      </c>
      <c r="R42" s="24" t="s">
        <v>4</v>
      </c>
      <c r="S42" s="24" t="s">
        <v>4</v>
      </c>
      <c r="T42" s="24" t="s">
        <v>4</v>
      </c>
      <c r="U42" s="24" t="s">
        <v>4</v>
      </c>
      <c r="V42" s="24" t="s">
        <v>4</v>
      </c>
      <c r="W42" s="24" t="s">
        <v>4</v>
      </c>
      <c r="X42" s="24" t="s">
        <v>4</v>
      </c>
      <c r="Y42" s="24" t="s">
        <v>4</v>
      </c>
      <c r="Z42" s="24" t="s">
        <v>4</v>
      </c>
      <c r="AA42" s="24" t="s">
        <v>4</v>
      </c>
      <c r="AB42" s="24" t="s">
        <v>4</v>
      </c>
    </row>
    <row r="43" spans="1:28" x14ac:dyDescent="0.25">
      <c r="A43" s="24" t="s">
        <v>7</v>
      </c>
      <c r="B43" s="24" t="s">
        <v>47</v>
      </c>
      <c r="C43" s="24" t="s">
        <v>47</v>
      </c>
      <c r="D43" s="24">
        <v>0</v>
      </c>
      <c r="E43" s="24" t="s">
        <v>4</v>
      </c>
      <c r="F43" s="24" t="s">
        <v>4</v>
      </c>
      <c r="G43" s="24" t="s">
        <v>4</v>
      </c>
      <c r="H43" s="24" t="s">
        <v>4</v>
      </c>
      <c r="I43" s="24" t="s">
        <v>4</v>
      </c>
      <c r="J43" s="24" t="s">
        <v>4</v>
      </c>
      <c r="K43" s="24" t="s">
        <v>4</v>
      </c>
      <c r="L43" s="24" t="s">
        <v>4</v>
      </c>
      <c r="N43" s="24" t="s">
        <v>4</v>
      </c>
      <c r="O43" s="24">
        <v>6166</v>
      </c>
      <c r="P43" s="24">
        <v>76.691500000000005</v>
      </c>
      <c r="Q43" s="24" t="s">
        <v>4</v>
      </c>
      <c r="R43" s="24" t="s">
        <v>4</v>
      </c>
      <c r="S43" s="24" t="s">
        <v>4</v>
      </c>
      <c r="T43" s="24" t="s">
        <v>4</v>
      </c>
      <c r="U43" s="24" t="s">
        <v>4</v>
      </c>
      <c r="V43" s="24" t="s">
        <v>4</v>
      </c>
      <c r="W43" s="24" t="s">
        <v>4</v>
      </c>
      <c r="X43" s="24" t="s">
        <v>4</v>
      </c>
      <c r="Y43" s="24" t="s">
        <v>4</v>
      </c>
      <c r="Z43" s="24" t="s">
        <v>4</v>
      </c>
      <c r="AA43" s="24" t="s">
        <v>4</v>
      </c>
      <c r="AB43" s="24" t="s">
        <v>4</v>
      </c>
    </row>
    <row r="44" spans="1:28" x14ac:dyDescent="0.25">
      <c r="A44" s="24" t="s">
        <v>8</v>
      </c>
      <c r="B44" s="24" t="s">
        <v>9</v>
      </c>
      <c r="C44" s="24" t="s">
        <v>9</v>
      </c>
      <c r="D44" s="24">
        <v>0</v>
      </c>
      <c r="E44" s="24" t="s">
        <v>4</v>
      </c>
      <c r="F44" s="24" t="s">
        <v>4</v>
      </c>
      <c r="G44" s="24" t="s">
        <v>4</v>
      </c>
      <c r="H44" s="24" t="s">
        <v>4</v>
      </c>
      <c r="I44" s="24" t="s">
        <v>4</v>
      </c>
      <c r="J44" s="24" t="s">
        <v>4</v>
      </c>
      <c r="K44" s="24" t="s">
        <v>4</v>
      </c>
      <c r="L44" s="24" t="s">
        <v>4</v>
      </c>
      <c r="N44" s="24" t="s">
        <v>4</v>
      </c>
      <c r="O44" s="24">
        <v>2191</v>
      </c>
      <c r="P44" s="24">
        <v>27.251200000000001</v>
      </c>
      <c r="Q44" s="24" t="s">
        <v>4</v>
      </c>
      <c r="R44" s="24" t="s">
        <v>4</v>
      </c>
      <c r="S44" s="24" t="s">
        <v>4</v>
      </c>
      <c r="T44" s="24" t="s">
        <v>4</v>
      </c>
      <c r="U44" s="24" t="s">
        <v>4</v>
      </c>
      <c r="V44" s="24" t="s">
        <v>4</v>
      </c>
      <c r="W44" s="24" t="s">
        <v>4</v>
      </c>
      <c r="X44" s="24" t="s">
        <v>4</v>
      </c>
      <c r="Y44" s="24" t="s">
        <v>4</v>
      </c>
      <c r="Z44" s="24" t="s">
        <v>4</v>
      </c>
      <c r="AA44" s="24" t="s">
        <v>4</v>
      </c>
      <c r="AB44" s="24" t="s">
        <v>4</v>
      </c>
    </row>
    <row r="45" spans="1:28" x14ac:dyDescent="0.25">
      <c r="A45" s="24" t="s">
        <v>8</v>
      </c>
      <c r="B45" s="24" t="s">
        <v>10</v>
      </c>
      <c r="C45" s="24" t="s">
        <v>9</v>
      </c>
      <c r="D45" s="24">
        <v>0</v>
      </c>
      <c r="E45" s="24">
        <v>2.77305</v>
      </c>
      <c r="F45" s="24">
        <v>1.99753</v>
      </c>
      <c r="G45" s="24">
        <v>3.8496600000000001</v>
      </c>
      <c r="H45" s="24" t="s">
        <v>5</v>
      </c>
      <c r="I45" s="24">
        <v>3.8911799999999999</v>
      </c>
      <c r="J45" s="24">
        <v>3.46244</v>
      </c>
      <c r="K45" s="24">
        <v>4.3730099999999998</v>
      </c>
      <c r="L45" s="24" t="s">
        <v>5</v>
      </c>
      <c r="M45" s="24">
        <v>4</v>
      </c>
      <c r="N45" s="24">
        <v>8040</v>
      </c>
      <c r="O45" s="24">
        <v>5849</v>
      </c>
      <c r="P45" s="24">
        <v>72.748800000000003</v>
      </c>
      <c r="Q45" s="24" t="s">
        <v>4</v>
      </c>
      <c r="R45" s="24" t="s">
        <v>4</v>
      </c>
      <c r="S45" s="24" t="s">
        <v>4</v>
      </c>
      <c r="T45" s="24" t="s">
        <v>4</v>
      </c>
      <c r="U45" s="24" t="s">
        <v>4</v>
      </c>
      <c r="V45" s="24" t="s">
        <v>4</v>
      </c>
      <c r="W45" s="24" t="s">
        <v>4</v>
      </c>
      <c r="X45" s="24" t="s">
        <v>4</v>
      </c>
      <c r="Y45" s="24" t="s">
        <v>4</v>
      </c>
      <c r="Z45" s="24" t="s">
        <v>4</v>
      </c>
      <c r="AA45" s="24" t="s">
        <v>4</v>
      </c>
      <c r="AB45" s="24" t="s">
        <v>4</v>
      </c>
    </row>
    <row r="46" spans="1:28" x14ac:dyDescent="0.25">
      <c r="A46" s="24" t="s">
        <v>11</v>
      </c>
      <c r="B46" s="24">
        <v>0</v>
      </c>
      <c r="C46" s="24">
        <v>0</v>
      </c>
      <c r="D46" s="24">
        <v>0</v>
      </c>
      <c r="E46" s="24" t="s">
        <v>4</v>
      </c>
      <c r="F46" s="24" t="s">
        <v>4</v>
      </c>
      <c r="G46" s="24" t="s">
        <v>4</v>
      </c>
      <c r="H46" s="24" t="s">
        <v>4</v>
      </c>
      <c r="I46" s="24" t="s">
        <v>4</v>
      </c>
      <c r="J46" s="24" t="s">
        <v>4</v>
      </c>
      <c r="K46" s="24" t="s">
        <v>4</v>
      </c>
      <c r="L46" s="24" t="s">
        <v>4</v>
      </c>
      <c r="N46" s="24" t="s">
        <v>4</v>
      </c>
      <c r="O46" s="24">
        <v>5249</v>
      </c>
      <c r="P46" s="24">
        <v>65.286100000000005</v>
      </c>
      <c r="Q46" s="24" t="s">
        <v>4</v>
      </c>
      <c r="R46" s="24" t="s">
        <v>4</v>
      </c>
      <c r="S46" s="24" t="s">
        <v>4</v>
      </c>
      <c r="T46" s="24" t="s">
        <v>4</v>
      </c>
      <c r="U46" s="24" t="s">
        <v>4</v>
      </c>
      <c r="V46" s="24" t="s">
        <v>4</v>
      </c>
      <c r="W46" s="24" t="s">
        <v>4</v>
      </c>
      <c r="X46" s="24" t="s">
        <v>4</v>
      </c>
      <c r="Y46" s="24" t="s">
        <v>4</v>
      </c>
      <c r="Z46" s="24" t="s">
        <v>4</v>
      </c>
      <c r="AA46" s="24" t="s">
        <v>4</v>
      </c>
      <c r="AB46" s="24" t="s">
        <v>4</v>
      </c>
    </row>
    <row r="47" spans="1:28" x14ac:dyDescent="0.25">
      <c r="A47" s="24" t="s">
        <v>11</v>
      </c>
      <c r="B47" s="24">
        <v>1</v>
      </c>
      <c r="C47" s="24">
        <v>0</v>
      </c>
      <c r="D47" s="24">
        <v>0</v>
      </c>
      <c r="E47" s="24">
        <v>0.91017000000000003</v>
      </c>
      <c r="F47" s="24">
        <v>0.61982000000000004</v>
      </c>
      <c r="G47" s="24">
        <v>1.3365400000000001</v>
      </c>
      <c r="H47" s="24">
        <v>0.63109999999999999</v>
      </c>
      <c r="I47" s="24">
        <v>0.44157999999999997</v>
      </c>
      <c r="J47" s="24">
        <v>0.40026</v>
      </c>
      <c r="K47" s="24">
        <v>0.48715999999999998</v>
      </c>
      <c r="L47" s="24" t="s">
        <v>5</v>
      </c>
      <c r="M47" s="24">
        <v>4</v>
      </c>
      <c r="N47" s="24">
        <v>8040</v>
      </c>
      <c r="O47" s="24">
        <v>2791</v>
      </c>
      <c r="P47" s="24">
        <v>34.713900000000002</v>
      </c>
      <c r="Q47" s="24" t="s">
        <v>4</v>
      </c>
      <c r="R47" s="24" t="s">
        <v>4</v>
      </c>
      <c r="S47" s="24" t="s">
        <v>4</v>
      </c>
      <c r="T47" s="24" t="s">
        <v>4</v>
      </c>
      <c r="U47" s="24" t="s">
        <v>4</v>
      </c>
      <c r="V47" s="24" t="s">
        <v>4</v>
      </c>
      <c r="W47" s="24" t="s">
        <v>4</v>
      </c>
      <c r="X47" s="24" t="s">
        <v>4</v>
      </c>
      <c r="Y47" s="24" t="s">
        <v>4</v>
      </c>
      <c r="Z47" s="24" t="s">
        <v>4</v>
      </c>
      <c r="AA47" s="24" t="s">
        <v>4</v>
      </c>
      <c r="AB47" s="24" t="s">
        <v>4</v>
      </c>
    </row>
    <row r="48" spans="1:28" x14ac:dyDescent="0.25">
      <c r="A48" s="24" t="s">
        <v>12</v>
      </c>
      <c r="B48" s="24" t="s">
        <v>13</v>
      </c>
      <c r="C48" s="24" t="s">
        <v>13</v>
      </c>
      <c r="D48" s="24">
        <v>0</v>
      </c>
      <c r="E48" s="24" t="s">
        <v>4</v>
      </c>
      <c r="F48" s="24" t="s">
        <v>4</v>
      </c>
      <c r="G48" s="24" t="s">
        <v>4</v>
      </c>
      <c r="H48" s="24" t="s">
        <v>4</v>
      </c>
      <c r="I48" s="24" t="s">
        <v>4</v>
      </c>
      <c r="J48" s="24" t="s">
        <v>4</v>
      </c>
      <c r="K48" s="24" t="s">
        <v>4</v>
      </c>
      <c r="L48" s="24" t="s">
        <v>4</v>
      </c>
      <c r="N48" s="24" t="s">
        <v>4</v>
      </c>
      <c r="O48" s="24">
        <v>943</v>
      </c>
      <c r="P48" s="24">
        <v>11.728899999999999</v>
      </c>
      <c r="Q48" s="24" t="s">
        <v>4</v>
      </c>
      <c r="R48" s="24" t="s">
        <v>4</v>
      </c>
      <c r="S48" s="24" t="s">
        <v>4</v>
      </c>
      <c r="T48" s="24" t="s">
        <v>4</v>
      </c>
      <c r="U48" s="24" t="s">
        <v>4</v>
      </c>
      <c r="V48" s="24" t="s">
        <v>4</v>
      </c>
      <c r="W48" s="24" t="s">
        <v>4</v>
      </c>
      <c r="X48" s="24" t="s">
        <v>4</v>
      </c>
      <c r="Y48" s="24" t="s">
        <v>4</v>
      </c>
      <c r="Z48" s="24" t="s">
        <v>4</v>
      </c>
      <c r="AA48" s="24" t="s">
        <v>4</v>
      </c>
      <c r="AB48" s="24" t="s">
        <v>4</v>
      </c>
    </row>
    <row r="49" spans="1:28" x14ac:dyDescent="0.25">
      <c r="A49" s="24" t="s">
        <v>12</v>
      </c>
      <c r="B49" s="24" t="s">
        <v>14</v>
      </c>
      <c r="C49" s="24" t="s">
        <v>13</v>
      </c>
      <c r="D49" s="24">
        <v>0</v>
      </c>
      <c r="E49" s="24">
        <v>0.84187000000000001</v>
      </c>
      <c r="F49" s="24">
        <v>0.54627000000000003</v>
      </c>
      <c r="G49" s="24">
        <v>1.2974300000000001</v>
      </c>
      <c r="H49" s="24">
        <v>0.43530000000000002</v>
      </c>
      <c r="I49" s="24">
        <v>1.9008499999999999</v>
      </c>
      <c r="J49" s="24">
        <v>1.6372899999999999</v>
      </c>
      <c r="K49" s="24">
        <v>2.2068300000000001</v>
      </c>
      <c r="L49" s="24" t="s">
        <v>5</v>
      </c>
      <c r="M49" s="24">
        <v>4</v>
      </c>
      <c r="N49" s="24">
        <v>8040</v>
      </c>
      <c r="O49" s="24">
        <v>7097</v>
      </c>
      <c r="P49" s="24">
        <v>88.271100000000004</v>
      </c>
      <c r="Q49" s="24" t="s">
        <v>4</v>
      </c>
      <c r="R49" s="24" t="s">
        <v>4</v>
      </c>
      <c r="S49" s="24" t="s">
        <v>4</v>
      </c>
      <c r="T49" s="24" t="s">
        <v>4</v>
      </c>
      <c r="U49" s="24" t="s">
        <v>4</v>
      </c>
      <c r="V49" s="24" t="s">
        <v>4</v>
      </c>
      <c r="W49" s="24" t="s">
        <v>4</v>
      </c>
      <c r="X49" s="24" t="s">
        <v>4</v>
      </c>
      <c r="Y49" s="24" t="s">
        <v>4</v>
      </c>
      <c r="Z49" s="24" t="s">
        <v>4</v>
      </c>
      <c r="AA49" s="24" t="s">
        <v>4</v>
      </c>
      <c r="AB49" s="24" t="s">
        <v>4</v>
      </c>
    </row>
    <row r="50" spans="1:28" x14ac:dyDescent="0.25">
      <c r="A50" s="24" t="s">
        <v>51</v>
      </c>
      <c r="D50" s="24">
        <v>0</v>
      </c>
      <c r="E50" s="24">
        <v>1.2199599999999999</v>
      </c>
      <c r="F50" s="24">
        <v>1.0272300000000001</v>
      </c>
      <c r="G50" s="24">
        <v>1.44886</v>
      </c>
      <c r="H50" s="24">
        <v>2.3400000000000001E-2</v>
      </c>
      <c r="I50" s="24">
        <v>0.98982000000000003</v>
      </c>
      <c r="J50" s="24">
        <v>0.94677</v>
      </c>
      <c r="K50" s="24">
        <v>1.0348299999999999</v>
      </c>
      <c r="L50" s="24">
        <v>0.65210000000000001</v>
      </c>
      <c r="N50" s="24">
        <v>8040</v>
      </c>
      <c r="O50" s="24" t="s">
        <v>4</v>
      </c>
      <c r="P50" s="24" t="s">
        <v>4</v>
      </c>
      <c r="Q50" s="24">
        <v>0</v>
      </c>
      <c r="R50" s="24">
        <v>1</v>
      </c>
      <c r="S50" s="24">
        <v>5.4833699999999999</v>
      </c>
      <c r="T50" s="24">
        <v>2.4888699999999999</v>
      </c>
      <c r="U50" s="24">
        <v>1.68005</v>
      </c>
      <c r="V50" s="24">
        <v>1.23108</v>
      </c>
      <c r="W50" s="24">
        <v>0.46986</v>
      </c>
      <c r="X50" s="24">
        <v>-8.8109999999999994E-2</v>
      </c>
      <c r="Y50" s="24">
        <v>-0.66285000000000005</v>
      </c>
      <c r="Z50" s="24">
        <v>-1.42083</v>
      </c>
      <c r="AA50" s="24">
        <v>-1.8131299999999999</v>
      </c>
      <c r="AB50" s="24">
        <v>-2.2534700000000001</v>
      </c>
    </row>
    <row r="51" spans="1:28" x14ac:dyDescent="0.25">
      <c r="A51" s="24" t="s">
        <v>15</v>
      </c>
      <c r="B51" s="24" t="s">
        <v>16</v>
      </c>
      <c r="C51" s="24" t="s">
        <v>16</v>
      </c>
      <c r="D51" s="24">
        <v>0</v>
      </c>
      <c r="E51" s="24" t="s">
        <v>4</v>
      </c>
      <c r="F51" s="24" t="s">
        <v>4</v>
      </c>
      <c r="G51" s="24" t="s">
        <v>4</v>
      </c>
      <c r="H51" s="24" t="s">
        <v>4</v>
      </c>
      <c r="I51" s="24" t="s">
        <v>4</v>
      </c>
      <c r="J51" s="24" t="s">
        <v>4</v>
      </c>
      <c r="K51" s="24" t="s">
        <v>4</v>
      </c>
      <c r="L51" s="24" t="s">
        <v>4</v>
      </c>
      <c r="N51" s="24" t="s">
        <v>4</v>
      </c>
      <c r="O51" s="24">
        <v>6722</v>
      </c>
      <c r="P51" s="24">
        <v>83.606999999999999</v>
      </c>
      <c r="Q51" s="24" t="s">
        <v>4</v>
      </c>
      <c r="R51" s="24" t="s">
        <v>4</v>
      </c>
      <c r="S51" s="24" t="s">
        <v>4</v>
      </c>
      <c r="T51" s="24" t="s">
        <v>4</v>
      </c>
      <c r="U51" s="24" t="s">
        <v>4</v>
      </c>
      <c r="V51" s="24" t="s">
        <v>4</v>
      </c>
      <c r="W51" s="24" t="s">
        <v>4</v>
      </c>
      <c r="X51" s="24" t="s">
        <v>4</v>
      </c>
      <c r="Y51" s="24" t="s">
        <v>4</v>
      </c>
      <c r="Z51" s="24" t="s">
        <v>4</v>
      </c>
      <c r="AA51" s="24" t="s">
        <v>4</v>
      </c>
      <c r="AB51" s="24" t="s">
        <v>4</v>
      </c>
    </row>
    <row r="52" spans="1:28" x14ac:dyDescent="0.25">
      <c r="A52" s="24" t="s">
        <v>15</v>
      </c>
      <c r="B52" s="24" t="s">
        <v>17</v>
      </c>
      <c r="C52" s="24" t="s">
        <v>16</v>
      </c>
      <c r="D52" s="24">
        <v>0</v>
      </c>
      <c r="E52" s="24">
        <v>1.1416900000000001</v>
      </c>
      <c r="F52" s="24">
        <v>0.96628000000000003</v>
      </c>
      <c r="G52" s="24">
        <v>1.34894</v>
      </c>
      <c r="H52" s="24">
        <v>0.1195</v>
      </c>
      <c r="I52" s="24">
        <v>0.94616</v>
      </c>
      <c r="J52" s="24">
        <v>0.83884000000000003</v>
      </c>
      <c r="K52" s="24">
        <v>1.0671999999999999</v>
      </c>
      <c r="L52" s="24">
        <v>0.36749999999999999</v>
      </c>
      <c r="M52" s="24">
        <v>4</v>
      </c>
      <c r="N52" s="24">
        <v>8040</v>
      </c>
      <c r="O52" s="24">
        <v>1318</v>
      </c>
      <c r="P52" s="24">
        <v>16.393000000000001</v>
      </c>
      <c r="Q52" s="24" t="s">
        <v>4</v>
      </c>
      <c r="R52" s="24" t="s">
        <v>4</v>
      </c>
      <c r="S52" s="24" t="s">
        <v>4</v>
      </c>
      <c r="T52" s="24" t="s">
        <v>4</v>
      </c>
      <c r="U52" s="24" t="s">
        <v>4</v>
      </c>
      <c r="V52" s="24" t="s">
        <v>4</v>
      </c>
      <c r="W52" s="24" t="s">
        <v>4</v>
      </c>
      <c r="X52" s="24" t="s">
        <v>4</v>
      </c>
      <c r="Y52" s="24" t="s">
        <v>4</v>
      </c>
      <c r="Z52" s="24" t="s">
        <v>4</v>
      </c>
      <c r="AA52" s="24" t="s">
        <v>4</v>
      </c>
      <c r="AB52" s="24" t="s">
        <v>4</v>
      </c>
    </row>
    <row r="53" spans="1:28" x14ac:dyDescent="0.25">
      <c r="A53" s="24" t="s">
        <v>18</v>
      </c>
      <c r="B53" s="24" t="s">
        <v>44</v>
      </c>
      <c r="C53" s="24" t="s">
        <v>45</v>
      </c>
      <c r="D53" s="24">
        <v>1</v>
      </c>
      <c r="E53" s="24">
        <v>0.85026999999999997</v>
      </c>
      <c r="F53" s="24">
        <v>0.74528000000000005</v>
      </c>
      <c r="G53" s="24">
        <v>0.97004999999999997</v>
      </c>
      <c r="H53" s="24">
        <v>1.5900000000000001E-2</v>
      </c>
      <c r="I53" s="24">
        <v>1.2605500000000001</v>
      </c>
      <c r="J53" s="24">
        <v>1.1465799999999999</v>
      </c>
      <c r="K53" s="24">
        <v>1.38585</v>
      </c>
      <c r="L53" s="24" t="s">
        <v>5</v>
      </c>
      <c r="M53" s="24">
        <v>4</v>
      </c>
      <c r="N53" s="24">
        <v>8040</v>
      </c>
      <c r="O53" s="24">
        <v>2570</v>
      </c>
      <c r="P53" s="24">
        <v>31.965199999999999</v>
      </c>
      <c r="Q53" s="24" t="s">
        <v>4</v>
      </c>
      <c r="R53" s="24" t="s">
        <v>4</v>
      </c>
      <c r="S53" s="24" t="s">
        <v>4</v>
      </c>
      <c r="T53" s="24" t="s">
        <v>4</v>
      </c>
      <c r="U53" s="24" t="s">
        <v>4</v>
      </c>
      <c r="V53" s="24" t="s">
        <v>4</v>
      </c>
      <c r="W53" s="24" t="s">
        <v>4</v>
      </c>
      <c r="X53" s="24" t="s">
        <v>4</v>
      </c>
      <c r="Y53" s="24" t="s">
        <v>4</v>
      </c>
      <c r="Z53" s="24" t="s">
        <v>4</v>
      </c>
      <c r="AA53" s="24" t="s">
        <v>4</v>
      </c>
      <c r="AB53" s="24" t="s">
        <v>4</v>
      </c>
    </row>
    <row r="54" spans="1:28" x14ac:dyDescent="0.25">
      <c r="A54" s="24" t="s">
        <v>18</v>
      </c>
      <c r="B54" s="24" t="s">
        <v>45</v>
      </c>
      <c r="C54" s="24" t="s">
        <v>45</v>
      </c>
      <c r="D54" s="24">
        <v>0</v>
      </c>
      <c r="E54" s="24" t="s">
        <v>4</v>
      </c>
      <c r="F54" s="24" t="s">
        <v>4</v>
      </c>
      <c r="G54" s="24" t="s">
        <v>4</v>
      </c>
      <c r="H54" s="24" t="s">
        <v>4</v>
      </c>
      <c r="I54" s="24" t="s">
        <v>4</v>
      </c>
      <c r="J54" s="24" t="s">
        <v>4</v>
      </c>
      <c r="K54" s="24" t="s">
        <v>4</v>
      </c>
      <c r="L54" s="24" t="s">
        <v>4</v>
      </c>
      <c r="N54" s="24" t="s">
        <v>4</v>
      </c>
      <c r="O54" s="24">
        <v>5470</v>
      </c>
      <c r="P54" s="24">
        <v>68.034800000000004</v>
      </c>
      <c r="Q54" s="24" t="s">
        <v>4</v>
      </c>
      <c r="R54" s="24" t="s">
        <v>4</v>
      </c>
      <c r="S54" s="24" t="s">
        <v>4</v>
      </c>
      <c r="T54" s="24" t="s">
        <v>4</v>
      </c>
      <c r="U54" s="24" t="s">
        <v>4</v>
      </c>
      <c r="V54" s="24" t="s">
        <v>4</v>
      </c>
      <c r="W54" s="24" t="s">
        <v>4</v>
      </c>
      <c r="X54" s="24" t="s">
        <v>4</v>
      </c>
      <c r="Y54" s="24" t="s">
        <v>4</v>
      </c>
      <c r="Z54" s="24" t="s">
        <v>4</v>
      </c>
      <c r="AA54" s="24" t="s">
        <v>4</v>
      </c>
      <c r="AB54" s="24" t="s">
        <v>4</v>
      </c>
    </row>
    <row r="55" spans="1:28" x14ac:dyDescent="0.25">
      <c r="A55" s="24" t="s">
        <v>19</v>
      </c>
      <c r="B55" s="24">
        <v>0</v>
      </c>
      <c r="C55" s="24">
        <v>0</v>
      </c>
      <c r="D55" s="24">
        <v>0</v>
      </c>
      <c r="E55" s="24" t="s">
        <v>4</v>
      </c>
      <c r="F55" s="24" t="s">
        <v>4</v>
      </c>
      <c r="G55" s="24" t="s">
        <v>4</v>
      </c>
      <c r="H55" s="24" t="s">
        <v>4</v>
      </c>
      <c r="I55" s="24" t="s">
        <v>4</v>
      </c>
      <c r="J55" s="24" t="s">
        <v>4</v>
      </c>
      <c r="K55" s="24" t="s">
        <v>4</v>
      </c>
      <c r="L55" s="24" t="s">
        <v>4</v>
      </c>
      <c r="N55" s="24" t="s">
        <v>4</v>
      </c>
      <c r="O55" s="24">
        <v>5362</v>
      </c>
      <c r="P55" s="24">
        <v>66.691500000000005</v>
      </c>
      <c r="Q55" s="24" t="s">
        <v>4</v>
      </c>
      <c r="R55" s="24" t="s">
        <v>4</v>
      </c>
      <c r="S55" s="24" t="s">
        <v>4</v>
      </c>
      <c r="T55" s="24" t="s">
        <v>4</v>
      </c>
      <c r="U55" s="24" t="s">
        <v>4</v>
      </c>
      <c r="V55" s="24" t="s">
        <v>4</v>
      </c>
      <c r="W55" s="24" t="s">
        <v>4</v>
      </c>
      <c r="X55" s="24" t="s">
        <v>4</v>
      </c>
      <c r="Y55" s="24" t="s">
        <v>4</v>
      </c>
      <c r="Z55" s="24" t="s">
        <v>4</v>
      </c>
      <c r="AA55" s="24" t="s">
        <v>4</v>
      </c>
      <c r="AB55" s="24" t="s">
        <v>4</v>
      </c>
    </row>
    <row r="56" spans="1:28" x14ac:dyDescent="0.25">
      <c r="A56" s="24" t="s">
        <v>19</v>
      </c>
      <c r="B56" s="24">
        <v>1</v>
      </c>
      <c r="C56" s="24">
        <v>0</v>
      </c>
      <c r="D56" s="24">
        <v>0</v>
      </c>
      <c r="E56" s="24">
        <v>1.08091</v>
      </c>
      <c r="F56" s="24">
        <v>0.93569000000000002</v>
      </c>
      <c r="G56" s="24">
        <v>1.2486699999999999</v>
      </c>
      <c r="H56" s="24">
        <v>0.29049999999999998</v>
      </c>
      <c r="I56" s="24">
        <v>1.1566799999999999</v>
      </c>
      <c r="J56" s="24">
        <v>1.03867</v>
      </c>
      <c r="K56" s="24">
        <v>1.2881</v>
      </c>
      <c r="L56" s="24">
        <v>8.0000000000000002E-3</v>
      </c>
      <c r="M56" s="24">
        <v>4</v>
      </c>
      <c r="N56" s="24">
        <v>8040</v>
      </c>
      <c r="O56" s="24">
        <v>1813</v>
      </c>
      <c r="P56" s="24">
        <v>22.549800000000001</v>
      </c>
      <c r="Q56" s="24" t="s">
        <v>4</v>
      </c>
      <c r="R56" s="24" t="s">
        <v>4</v>
      </c>
      <c r="S56" s="24" t="s">
        <v>4</v>
      </c>
      <c r="T56" s="24" t="s">
        <v>4</v>
      </c>
      <c r="U56" s="24" t="s">
        <v>4</v>
      </c>
      <c r="V56" s="24" t="s">
        <v>4</v>
      </c>
      <c r="W56" s="24" t="s">
        <v>4</v>
      </c>
      <c r="X56" s="24" t="s">
        <v>4</v>
      </c>
      <c r="Y56" s="24" t="s">
        <v>4</v>
      </c>
      <c r="Z56" s="24" t="s">
        <v>4</v>
      </c>
      <c r="AA56" s="24" t="s">
        <v>4</v>
      </c>
      <c r="AB56" s="24" t="s">
        <v>4</v>
      </c>
    </row>
    <row r="57" spans="1:28" x14ac:dyDescent="0.25">
      <c r="A57" s="24" t="s">
        <v>19</v>
      </c>
      <c r="B57" s="24">
        <v>2</v>
      </c>
      <c r="C57" s="24">
        <v>0</v>
      </c>
      <c r="D57" s="24">
        <v>0</v>
      </c>
      <c r="E57" s="24">
        <v>0.98190999999999995</v>
      </c>
      <c r="F57" s="24">
        <v>0.77222999999999997</v>
      </c>
      <c r="G57" s="24">
        <v>1.2485200000000001</v>
      </c>
      <c r="H57" s="24">
        <v>0.88160000000000005</v>
      </c>
      <c r="I57" s="24">
        <v>1.0575600000000001</v>
      </c>
      <c r="J57" s="24">
        <v>0.88493999999999995</v>
      </c>
      <c r="K57" s="24">
        <v>1.26386</v>
      </c>
      <c r="L57" s="24">
        <v>0.53820000000000001</v>
      </c>
      <c r="N57" s="24" t="s">
        <v>4</v>
      </c>
      <c r="O57" s="24">
        <v>549</v>
      </c>
      <c r="P57" s="24">
        <v>6.8284000000000002</v>
      </c>
      <c r="Q57" s="24" t="s">
        <v>4</v>
      </c>
      <c r="R57" s="24" t="s">
        <v>4</v>
      </c>
      <c r="S57" s="24" t="s">
        <v>4</v>
      </c>
      <c r="T57" s="24" t="s">
        <v>4</v>
      </c>
      <c r="U57" s="24" t="s">
        <v>4</v>
      </c>
      <c r="V57" s="24" t="s">
        <v>4</v>
      </c>
      <c r="W57" s="24" t="s">
        <v>4</v>
      </c>
      <c r="X57" s="24" t="s">
        <v>4</v>
      </c>
      <c r="Y57" s="24" t="s">
        <v>4</v>
      </c>
      <c r="Z57" s="24" t="s">
        <v>4</v>
      </c>
      <c r="AA57" s="24" t="s">
        <v>4</v>
      </c>
      <c r="AB57" s="24" t="s">
        <v>4</v>
      </c>
    </row>
    <row r="58" spans="1:28" x14ac:dyDescent="0.25">
      <c r="A58" s="24" t="s">
        <v>19</v>
      </c>
      <c r="B58" s="24" t="s">
        <v>20</v>
      </c>
      <c r="C58" s="24">
        <v>0</v>
      </c>
      <c r="D58" s="24">
        <v>0</v>
      </c>
      <c r="E58" s="24">
        <v>0.95811000000000002</v>
      </c>
      <c r="F58" s="24">
        <v>0.70096999999999998</v>
      </c>
      <c r="G58" s="24">
        <v>1.3095699999999999</v>
      </c>
      <c r="H58" s="24">
        <v>0.78839999999999999</v>
      </c>
      <c r="I58" s="24">
        <v>0.92935000000000001</v>
      </c>
      <c r="J58" s="24">
        <v>0.73621999999999999</v>
      </c>
      <c r="K58" s="24">
        <v>1.1731400000000001</v>
      </c>
      <c r="L58" s="24">
        <v>0.53759999999999997</v>
      </c>
      <c r="N58" s="24" t="s">
        <v>4</v>
      </c>
      <c r="O58" s="24">
        <v>316</v>
      </c>
      <c r="P58" s="24">
        <v>3.9302999999999999</v>
      </c>
      <c r="Q58" s="24" t="s">
        <v>4</v>
      </c>
      <c r="R58" s="24" t="s">
        <v>4</v>
      </c>
      <c r="S58" s="24" t="s">
        <v>4</v>
      </c>
      <c r="T58" s="24" t="s">
        <v>4</v>
      </c>
      <c r="U58" s="24" t="s">
        <v>4</v>
      </c>
      <c r="V58" s="24" t="s">
        <v>4</v>
      </c>
      <c r="W58" s="24" t="s">
        <v>4</v>
      </c>
      <c r="X58" s="24" t="s">
        <v>4</v>
      </c>
      <c r="Y58" s="24" t="s">
        <v>4</v>
      </c>
      <c r="Z58" s="24" t="s">
        <v>4</v>
      </c>
      <c r="AA58" s="24" t="s">
        <v>4</v>
      </c>
      <c r="AB58" s="24" t="s">
        <v>4</v>
      </c>
    </row>
    <row r="59" spans="1:28" x14ac:dyDescent="0.25">
      <c r="A59" s="24" t="s">
        <v>21</v>
      </c>
      <c r="B59" s="24" t="s">
        <v>22</v>
      </c>
      <c r="C59" s="24" t="s">
        <v>22</v>
      </c>
      <c r="D59" s="24">
        <v>0</v>
      </c>
      <c r="E59" s="24" t="s">
        <v>4</v>
      </c>
      <c r="F59" s="24" t="s">
        <v>4</v>
      </c>
      <c r="G59" s="24" t="s">
        <v>4</v>
      </c>
      <c r="H59" s="24" t="s">
        <v>4</v>
      </c>
      <c r="I59" s="24" t="s">
        <v>4</v>
      </c>
      <c r="J59" s="24" t="s">
        <v>4</v>
      </c>
      <c r="K59" s="24" t="s">
        <v>4</v>
      </c>
      <c r="L59" s="24" t="s">
        <v>4</v>
      </c>
      <c r="N59" s="24" t="s">
        <v>4</v>
      </c>
      <c r="O59" s="24">
        <v>3441</v>
      </c>
      <c r="P59" s="24">
        <v>42.798499999999997</v>
      </c>
      <c r="Q59" s="24" t="s">
        <v>4</v>
      </c>
      <c r="R59" s="24" t="s">
        <v>4</v>
      </c>
      <c r="S59" s="24" t="s">
        <v>4</v>
      </c>
      <c r="T59" s="24" t="s">
        <v>4</v>
      </c>
      <c r="U59" s="24" t="s">
        <v>4</v>
      </c>
      <c r="V59" s="24" t="s">
        <v>4</v>
      </c>
      <c r="W59" s="24" t="s">
        <v>4</v>
      </c>
      <c r="X59" s="24" t="s">
        <v>4</v>
      </c>
      <c r="Y59" s="24" t="s">
        <v>4</v>
      </c>
      <c r="Z59" s="24" t="s">
        <v>4</v>
      </c>
      <c r="AA59" s="24" t="s">
        <v>4</v>
      </c>
      <c r="AB59" s="24" t="s">
        <v>4</v>
      </c>
    </row>
    <row r="60" spans="1:28" x14ac:dyDescent="0.25">
      <c r="A60" s="24" t="s">
        <v>21</v>
      </c>
      <c r="B60" s="24" t="s">
        <v>23</v>
      </c>
      <c r="C60" s="24" t="s">
        <v>22</v>
      </c>
      <c r="D60" s="24">
        <v>0</v>
      </c>
      <c r="E60" s="24">
        <v>0.75673999999999997</v>
      </c>
      <c r="F60" s="24">
        <v>0.65339999999999998</v>
      </c>
      <c r="G60" s="24">
        <v>0.87641999999999998</v>
      </c>
      <c r="H60" s="24">
        <v>2.0000000000000001E-4</v>
      </c>
      <c r="I60" s="24">
        <v>0.94045999999999996</v>
      </c>
      <c r="J60" s="24">
        <v>0.85755999999999999</v>
      </c>
      <c r="K60" s="24">
        <v>1.03138</v>
      </c>
      <c r="L60" s="24">
        <v>0.1923</v>
      </c>
      <c r="M60" s="24">
        <v>4</v>
      </c>
      <c r="N60" s="24">
        <v>8040</v>
      </c>
      <c r="O60" s="24">
        <v>4057</v>
      </c>
      <c r="P60" s="24">
        <v>50.4602</v>
      </c>
      <c r="Q60" s="24" t="s">
        <v>4</v>
      </c>
      <c r="R60" s="24" t="s">
        <v>4</v>
      </c>
      <c r="S60" s="24" t="s">
        <v>4</v>
      </c>
      <c r="T60" s="24" t="s">
        <v>4</v>
      </c>
      <c r="U60" s="24" t="s">
        <v>4</v>
      </c>
      <c r="V60" s="24" t="s">
        <v>4</v>
      </c>
      <c r="W60" s="24" t="s">
        <v>4</v>
      </c>
      <c r="X60" s="24" t="s">
        <v>4</v>
      </c>
      <c r="Y60" s="24" t="s">
        <v>4</v>
      </c>
      <c r="Z60" s="24" t="s">
        <v>4</v>
      </c>
      <c r="AA60" s="24" t="s">
        <v>4</v>
      </c>
      <c r="AB60" s="24" t="s">
        <v>4</v>
      </c>
    </row>
    <row r="61" spans="1:28" x14ac:dyDescent="0.25">
      <c r="A61" s="24" t="s">
        <v>21</v>
      </c>
      <c r="B61" s="24" t="s">
        <v>24</v>
      </c>
      <c r="C61" s="24" t="s">
        <v>22</v>
      </c>
      <c r="D61" s="24">
        <v>0</v>
      </c>
      <c r="E61" s="24">
        <v>1.0930800000000001</v>
      </c>
      <c r="F61" s="24">
        <v>0.84182999999999997</v>
      </c>
      <c r="G61" s="24">
        <v>1.4193199999999999</v>
      </c>
      <c r="H61" s="24">
        <v>0.50409999999999999</v>
      </c>
      <c r="I61" s="24">
        <v>0.99778999999999995</v>
      </c>
      <c r="J61" s="24">
        <v>0.83043999999999996</v>
      </c>
      <c r="K61" s="24">
        <v>1.19886</v>
      </c>
      <c r="L61" s="24">
        <v>0.98119999999999996</v>
      </c>
      <c r="N61" s="24" t="s">
        <v>4</v>
      </c>
      <c r="O61" s="24">
        <v>542</v>
      </c>
      <c r="P61" s="24">
        <v>6.7412999999999998</v>
      </c>
      <c r="Q61" s="24" t="s">
        <v>4</v>
      </c>
      <c r="R61" s="24" t="s">
        <v>4</v>
      </c>
      <c r="S61" s="24" t="s">
        <v>4</v>
      </c>
      <c r="T61" s="24" t="s">
        <v>4</v>
      </c>
      <c r="U61" s="24" t="s">
        <v>4</v>
      </c>
      <c r="V61" s="24" t="s">
        <v>4</v>
      </c>
      <c r="W61" s="24" t="s">
        <v>4</v>
      </c>
      <c r="X61" s="24" t="s">
        <v>4</v>
      </c>
      <c r="Y61" s="24" t="s">
        <v>4</v>
      </c>
      <c r="Z61" s="24" t="s">
        <v>4</v>
      </c>
      <c r="AA61" s="24" t="s">
        <v>4</v>
      </c>
      <c r="AB61" s="24" t="s">
        <v>4</v>
      </c>
    </row>
    <row r="62" spans="1:28" x14ac:dyDescent="0.25">
      <c r="A62" s="24" t="s">
        <v>52</v>
      </c>
      <c r="D62" s="24">
        <v>0</v>
      </c>
      <c r="E62" s="24">
        <v>1.02129</v>
      </c>
      <c r="F62" s="24">
        <v>0.95926999999999996</v>
      </c>
      <c r="G62" s="24">
        <v>1.0873299999999999</v>
      </c>
      <c r="H62" s="24">
        <v>0.50980000000000003</v>
      </c>
      <c r="I62" s="24">
        <v>1.20408</v>
      </c>
      <c r="J62" s="24">
        <v>1.1512</v>
      </c>
      <c r="K62" s="24">
        <v>1.25939</v>
      </c>
      <c r="L62" s="24" t="s">
        <v>5</v>
      </c>
      <c r="N62" s="24">
        <v>8040</v>
      </c>
      <c r="O62" s="24" t="s">
        <v>4</v>
      </c>
      <c r="P62" s="24" t="s">
        <v>4</v>
      </c>
      <c r="Q62" s="24">
        <v>0</v>
      </c>
      <c r="R62" s="24">
        <v>1</v>
      </c>
      <c r="S62" s="24">
        <v>5.0736800000000004</v>
      </c>
      <c r="T62" s="24">
        <v>3.2071700000000001</v>
      </c>
      <c r="U62" s="24">
        <v>1.7344299999999999</v>
      </c>
      <c r="V62" s="24">
        <v>1.1024099999999999</v>
      </c>
      <c r="W62" s="24">
        <v>0.47092000000000001</v>
      </c>
      <c r="X62" s="24">
        <v>-7.8643000000000005E-2</v>
      </c>
      <c r="Y62" s="24">
        <v>-0.64910999999999996</v>
      </c>
      <c r="Z62" s="24">
        <v>-1.3622799999999999</v>
      </c>
      <c r="AA62" s="24">
        <v>-2.1834899999999999</v>
      </c>
      <c r="AB62" s="24">
        <v>-5.2213700000000003</v>
      </c>
    </row>
    <row r="63" spans="1:28" x14ac:dyDescent="0.25">
      <c r="A63" s="24" t="s">
        <v>53</v>
      </c>
      <c r="B63" s="24" t="s">
        <v>54</v>
      </c>
      <c r="C63" s="24" t="s">
        <v>55</v>
      </c>
      <c r="D63" s="24">
        <v>0</v>
      </c>
      <c r="E63" s="24">
        <v>0.83918999999999999</v>
      </c>
      <c r="F63" s="24">
        <v>0.74521999999999999</v>
      </c>
      <c r="G63" s="24">
        <v>0.94501000000000002</v>
      </c>
      <c r="H63" s="24">
        <v>3.8E-3</v>
      </c>
      <c r="I63" s="24">
        <v>0.88919999999999999</v>
      </c>
      <c r="J63" s="24">
        <v>0.81357000000000002</v>
      </c>
      <c r="K63" s="24">
        <v>0.97187000000000001</v>
      </c>
      <c r="L63" s="24">
        <v>9.5999999999999992E-3</v>
      </c>
      <c r="M63" s="24">
        <v>4</v>
      </c>
      <c r="N63" s="24">
        <v>8040</v>
      </c>
      <c r="O63" s="24">
        <v>4172</v>
      </c>
      <c r="P63" s="24">
        <v>51.890500000000003</v>
      </c>
      <c r="Q63" s="24" t="s">
        <v>4</v>
      </c>
      <c r="R63" s="24" t="s">
        <v>4</v>
      </c>
      <c r="S63" s="24" t="s">
        <v>4</v>
      </c>
      <c r="T63" s="24" t="s">
        <v>4</v>
      </c>
      <c r="U63" s="24" t="s">
        <v>4</v>
      </c>
      <c r="V63" s="24" t="s">
        <v>4</v>
      </c>
      <c r="W63" s="24" t="s">
        <v>4</v>
      </c>
      <c r="X63" s="24" t="s">
        <v>4</v>
      </c>
      <c r="Y63" s="24" t="s">
        <v>4</v>
      </c>
      <c r="Z63" s="24" t="s">
        <v>4</v>
      </c>
      <c r="AA63" s="24" t="s">
        <v>4</v>
      </c>
      <c r="AB63" s="24" t="s">
        <v>4</v>
      </c>
    </row>
    <row r="64" spans="1:28" x14ac:dyDescent="0.25">
      <c r="A64" s="24" t="s">
        <v>53</v>
      </c>
      <c r="B64" s="24" t="s">
        <v>55</v>
      </c>
      <c r="C64" s="24" t="s">
        <v>55</v>
      </c>
      <c r="D64" s="24">
        <v>0</v>
      </c>
      <c r="E64" s="24" t="s">
        <v>4</v>
      </c>
      <c r="F64" s="24" t="s">
        <v>4</v>
      </c>
      <c r="G64" s="24" t="s">
        <v>4</v>
      </c>
      <c r="H64" s="24" t="s">
        <v>4</v>
      </c>
      <c r="I64" s="24" t="s">
        <v>4</v>
      </c>
      <c r="J64" s="24" t="s">
        <v>4</v>
      </c>
      <c r="K64" s="24" t="s">
        <v>4</v>
      </c>
      <c r="L64" s="24" t="s">
        <v>4</v>
      </c>
      <c r="N64" s="24" t="s">
        <v>4</v>
      </c>
      <c r="O64" s="24">
        <v>3868</v>
      </c>
      <c r="P64" s="24">
        <v>48.109499999999997</v>
      </c>
      <c r="Q64" s="24" t="s">
        <v>4</v>
      </c>
      <c r="R64" s="24" t="s">
        <v>4</v>
      </c>
      <c r="S64" s="24" t="s">
        <v>4</v>
      </c>
      <c r="T64" s="24" t="s">
        <v>4</v>
      </c>
      <c r="U64" s="24" t="s">
        <v>4</v>
      </c>
      <c r="V64" s="24" t="s">
        <v>4</v>
      </c>
      <c r="W64" s="24" t="s">
        <v>4</v>
      </c>
      <c r="X64" s="24" t="s">
        <v>4</v>
      </c>
      <c r="Y64" s="24" t="s">
        <v>4</v>
      </c>
      <c r="Z64" s="24" t="s">
        <v>4</v>
      </c>
      <c r="AA64" s="24" t="s">
        <v>4</v>
      </c>
      <c r="AB64" s="24" t="s">
        <v>4</v>
      </c>
    </row>
    <row r="66" spans="1:1" x14ac:dyDescent="0.25">
      <c r="A66" s="24" t="s">
        <v>56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83"/>
  <sheetViews>
    <sheetView workbookViewId="0">
      <selection activeCell="E33" sqref="E33:H33"/>
    </sheetView>
  </sheetViews>
  <sheetFormatPr defaultRowHeight="15" x14ac:dyDescent="0.25"/>
  <cols>
    <col min="1" max="3" width="17.42578125" style="10" customWidth="1"/>
    <col min="4" max="16384" width="9.140625" style="10"/>
  </cols>
  <sheetData>
    <row r="1" spans="1:12" customFormat="1" ht="12.75" x14ac:dyDescent="0.2">
      <c r="A1" t="s">
        <v>27</v>
      </c>
      <c r="B1" s="7" t="s">
        <v>29</v>
      </c>
    </row>
    <row r="2" spans="1:12" customFormat="1" ht="12.75" x14ac:dyDescent="0.2">
      <c r="A2" t="s">
        <v>28</v>
      </c>
      <c r="B2" s="8">
        <v>43987</v>
      </c>
    </row>
    <row r="3" spans="1:12" customFormat="1" ht="12.75" x14ac:dyDescent="0.2"/>
    <row r="4" spans="1:12" x14ac:dyDescent="0.25">
      <c r="A4" s="9" t="s">
        <v>71</v>
      </c>
    </row>
    <row r="5" spans="1:12" x14ac:dyDescent="0.25">
      <c r="A5" s="10" t="s">
        <v>31</v>
      </c>
    </row>
    <row r="7" spans="1:12" x14ac:dyDescent="0.25">
      <c r="A7" s="10" t="s">
        <v>32</v>
      </c>
      <c r="B7" s="10" t="s">
        <v>3</v>
      </c>
      <c r="C7" s="10" t="s">
        <v>33</v>
      </c>
      <c r="D7" s="10" t="s">
        <v>34</v>
      </c>
      <c r="E7" s="10" t="s">
        <v>35</v>
      </c>
      <c r="F7" s="10" t="s">
        <v>36</v>
      </c>
      <c r="G7" s="10" t="s">
        <v>37</v>
      </c>
      <c r="H7" s="10" t="s">
        <v>38</v>
      </c>
      <c r="I7" s="10" t="s">
        <v>39</v>
      </c>
      <c r="J7" s="10" t="s">
        <v>40</v>
      </c>
      <c r="K7" s="10" t="s">
        <v>41</v>
      </c>
      <c r="L7" s="10" t="s">
        <v>42</v>
      </c>
    </row>
    <row r="8" spans="1:12" x14ac:dyDescent="0.25">
      <c r="A8" s="10" t="s">
        <v>43</v>
      </c>
      <c r="D8" s="10">
        <v>0</v>
      </c>
      <c r="E8" s="10">
        <v>1.50454</v>
      </c>
      <c r="F8" s="10">
        <v>1.18828</v>
      </c>
      <c r="G8" s="10">
        <v>1.9049499999999999</v>
      </c>
      <c r="H8" s="10">
        <v>6.9999999999999999E-4</v>
      </c>
      <c r="I8" s="10">
        <v>2.18018</v>
      </c>
      <c r="J8" s="10">
        <v>2.0367999999999999</v>
      </c>
      <c r="K8" s="10">
        <v>2.33365</v>
      </c>
      <c r="L8" s="10" t="s">
        <v>5</v>
      </c>
    </row>
    <row r="9" spans="1:12" x14ac:dyDescent="0.25">
      <c r="A9" s="10" t="s">
        <v>6</v>
      </c>
      <c r="B9" s="10" t="s">
        <v>44</v>
      </c>
      <c r="C9" s="10" t="s">
        <v>45</v>
      </c>
      <c r="D9" s="10">
        <v>1</v>
      </c>
      <c r="E9" s="10">
        <v>0.65612999999999999</v>
      </c>
      <c r="F9" s="10">
        <v>0.43209999999999998</v>
      </c>
      <c r="G9" s="10">
        <v>0.99629999999999996</v>
      </c>
      <c r="H9" s="10">
        <v>4.8000000000000001E-2</v>
      </c>
      <c r="I9" s="10">
        <v>1.6827799999999999</v>
      </c>
      <c r="J9" s="10">
        <v>1.45438</v>
      </c>
      <c r="K9" s="10">
        <v>1.9470499999999999</v>
      </c>
      <c r="L9" s="10" t="s">
        <v>5</v>
      </c>
    </row>
    <row r="10" spans="1:12" x14ac:dyDescent="0.25">
      <c r="A10" s="10" t="s">
        <v>7</v>
      </c>
      <c r="B10" s="10" t="s">
        <v>46</v>
      </c>
      <c r="C10" s="10" t="s">
        <v>47</v>
      </c>
      <c r="D10" s="10">
        <v>0</v>
      </c>
      <c r="E10" s="10">
        <v>0.90024000000000004</v>
      </c>
      <c r="F10" s="10">
        <v>0.44259999999999999</v>
      </c>
      <c r="G10" s="10">
        <v>1.8310999999999999</v>
      </c>
      <c r="H10" s="10">
        <v>0.77170000000000005</v>
      </c>
      <c r="I10" s="10">
        <v>0.96216000000000002</v>
      </c>
      <c r="J10" s="10">
        <v>0.67620000000000002</v>
      </c>
      <c r="K10" s="10">
        <v>1.3690500000000001</v>
      </c>
      <c r="L10" s="10">
        <v>0.83030000000000004</v>
      </c>
    </row>
    <row r="11" spans="1:12" x14ac:dyDescent="0.25">
      <c r="A11" s="10" t="s">
        <v>7</v>
      </c>
      <c r="B11" s="10" t="s">
        <v>48</v>
      </c>
      <c r="C11" s="10" t="s">
        <v>47</v>
      </c>
      <c r="D11" s="10">
        <v>0</v>
      </c>
      <c r="E11" s="10">
        <v>0.95955000000000001</v>
      </c>
      <c r="F11" s="10">
        <v>0.35141</v>
      </c>
      <c r="G11" s="10">
        <v>2.6201599999999998</v>
      </c>
      <c r="H11" s="10">
        <v>0.93579999999999997</v>
      </c>
      <c r="I11" s="10">
        <v>1.0705199999999999</v>
      </c>
      <c r="J11" s="10">
        <v>0.65590000000000004</v>
      </c>
      <c r="K11" s="10">
        <v>1.74722</v>
      </c>
      <c r="L11" s="10">
        <v>0.78510000000000002</v>
      </c>
    </row>
    <row r="12" spans="1:12" x14ac:dyDescent="0.25">
      <c r="A12" s="10" t="s">
        <v>7</v>
      </c>
      <c r="B12" s="10" t="s">
        <v>49</v>
      </c>
      <c r="C12" s="10" t="s">
        <v>47</v>
      </c>
      <c r="D12" s="10">
        <v>0</v>
      </c>
      <c r="E12" s="10">
        <v>0.45085999999999998</v>
      </c>
      <c r="F12" s="10">
        <v>0.24243000000000001</v>
      </c>
      <c r="G12" s="10">
        <v>0.83847000000000005</v>
      </c>
      <c r="H12" s="10">
        <v>1.1900000000000001E-2</v>
      </c>
      <c r="I12" s="10">
        <v>0.44162000000000001</v>
      </c>
      <c r="J12" s="10">
        <v>0.33714</v>
      </c>
      <c r="K12" s="10">
        <v>0.57847000000000004</v>
      </c>
      <c r="L12" s="10" t="s">
        <v>5</v>
      </c>
    </row>
    <row r="13" spans="1:12" x14ac:dyDescent="0.25">
      <c r="A13" s="10" t="s">
        <v>7</v>
      </c>
      <c r="B13" s="10" t="s">
        <v>50</v>
      </c>
      <c r="C13" s="10" t="s">
        <v>47</v>
      </c>
      <c r="D13" s="10">
        <v>0</v>
      </c>
      <c r="E13" s="10">
        <v>1.0503899999999999</v>
      </c>
      <c r="F13" s="10">
        <v>0.60506000000000004</v>
      </c>
      <c r="G13" s="10">
        <v>1.82351</v>
      </c>
      <c r="H13" s="10">
        <v>0.86129999999999995</v>
      </c>
      <c r="I13" s="10">
        <v>1.06918</v>
      </c>
      <c r="J13" s="10">
        <v>0.89529000000000003</v>
      </c>
      <c r="K13" s="10">
        <v>1.2768299999999999</v>
      </c>
      <c r="L13" s="10">
        <v>0.46010000000000001</v>
      </c>
    </row>
    <row r="14" spans="1:12" x14ac:dyDescent="0.25">
      <c r="A14" s="10" t="s">
        <v>8</v>
      </c>
      <c r="B14" s="10" t="s">
        <v>10</v>
      </c>
      <c r="C14" s="10" t="s">
        <v>9</v>
      </c>
      <c r="D14" s="10">
        <v>0</v>
      </c>
      <c r="E14" s="10">
        <v>1.75562</v>
      </c>
      <c r="F14" s="10">
        <v>1.1535</v>
      </c>
      <c r="G14" s="10">
        <v>2.67204</v>
      </c>
      <c r="H14" s="10">
        <v>8.6E-3</v>
      </c>
      <c r="I14" s="10">
        <v>4.5086899999999996</v>
      </c>
      <c r="J14" s="10">
        <v>3.9232499999999999</v>
      </c>
      <c r="K14" s="10">
        <v>5.1814999999999998</v>
      </c>
      <c r="L14" s="10" t="s">
        <v>5</v>
      </c>
    </row>
    <row r="15" spans="1:12" x14ac:dyDescent="0.25">
      <c r="A15" s="10" t="s">
        <v>11</v>
      </c>
      <c r="B15" s="10">
        <v>1</v>
      </c>
      <c r="C15" s="10">
        <v>0</v>
      </c>
      <c r="D15" s="10">
        <v>0</v>
      </c>
      <c r="E15" s="10">
        <v>0.86492999999999998</v>
      </c>
      <c r="F15" s="10">
        <v>0.52373999999999998</v>
      </c>
      <c r="G15" s="10">
        <v>1.42839</v>
      </c>
      <c r="H15" s="10">
        <v>0.57069999999999999</v>
      </c>
      <c r="I15" s="10">
        <v>0.58757999999999999</v>
      </c>
      <c r="J15" s="10">
        <v>0.50914000000000004</v>
      </c>
      <c r="K15" s="10">
        <v>0.67811999999999995</v>
      </c>
      <c r="L15" s="10" t="s">
        <v>5</v>
      </c>
    </row>
    <row r="16" spans="1:12" x14ac:dyDescent="0.25">
      <c r="A16" s="10" t="s">
        <v>12</v>
      </c>
      <c r="B16" s="10" t="s">
        <v>14</v>
      </c>
      <c r="C16" s="10" t="s">
        <v>13</v>
      </c>
      <c r="D16" s="10">
        <v>0</v>
      </c>
      <c r="E16" s="10">
        <v>1.1035699999999999</v>
      </c>
      <c r="F16" s="10">
        <v>0.64166000000000001</v>
      </c>
      <c r="G16" s="10">
        <v>1.8979699999999999</v>
      </c>
      <c r="H16" s="10">
        <v>0.72170000000000001</v>
      </c>
      <c r="I16" s="10">
        <v>1.1547700000000001</v>
      </c>
      <c r="J16" s="10">
        <v>0.93081999999999998</v>
      </c>
      <c r="K16" s="10">
        <v>1.4326000000000001</v>
      </c>
      <c r="L16" s="10">
        <v>0.1908</v>
      </c>
    </row>
    <row r="17" spans="1:12" x14ac:dyDescent="0.25">
      <c r="A17" s="10" t="s">
        <v>51</v>
      </c>
      <c r="D17" s="10">
        <v>1</v>
      </c>
      <c r="E17" s="10">
        <v>1.3479699999999999</v>
      </c>
      <c r="F17" s="10">
        <v>1.0765199999999999</v>
      </c>
      <c r="G17" s="10">
        <v>1.68788</v>
      </c>
      <c r="H17" s="10">
        <v>9.2999999999999992E-3</v>
      </c>
      <c r="I17" s="10">
        <v>0.88321000000000005</v>
      </c>
      <c r="J17" s="10">
        <v>0.82518000000000002</v>
      </c>
      <c r="K17" s="10">
        <v>0.94530999999999998</v>
      </c>
      <c r="L17" s="10">
        <v>2.9999999999999997E-4</v>
      </c>
    </row>
    <row r="18" spans="1:12" x14ac:dyDescent="0.25">
      <c r="A18" s="10" t="s">
        <v>72</v>
      </c>
      <c r="B18" s="10">
        <v>1</v>
      </c>
      <c r="C18" s="10">
        <v>0</v>
      </c>
      <c r="D18" s="10">
        <v>0</v>
      </c>
      <c r="E18" s="10">
        <v>0.42255999999999999</v>
      </c>
      <c r="F18" s="10">
        <v>0.22461</v>
      </c>
      <c r="G18" s="10">
        <v>0.79496</v>
      </c>
      <c r="H18" s="10">
        <v>7.6E-3</v>
      </c>
      <c r="I18" s="10">
        <v>0.65864999999999996</v>
      </c>
      <c r="J18" s="10">
        <v>0.57762000000000002</v>
      </c>
      <c r="K18" s="10">
        <v>0.75104000000000004</v>
      </c>
      <c r="L18" s="10" t="s">
        <v>5</v>
      </c>
    </row>
    <row r="19" spans="1:12" x14ac:dyDescent="0.25">
      <c r="A19" s="10" t="s">
        <v>15</v>
      </c>
      <c r="B19" s="10">
        <v>0</v>
      </c>
      <c r="C19" s="11">
        <v>44118</v>
      </c>
      <c r="D19" s="10">
        <v>0</v>
      </c>
      <c r="E19" s="10">
        <v>0.56250999999999995</v>
      </c>
      <c r="F19" s="10">
        <v>0.37235000000000001</v>
      </c>
      <c r="G19" s="10">
        <v>0.8498</v>
      </c>
      <c r="H19" s="10">
        <v>6.3E-3</v>
      </c>
      <c r="I19" s="10">
        <v>0.40694000000000002</v>
      </c>
      <c r="J19" s="10">
        <v>0.30721999999999999</v>
      </c>
      <c r="K19" s="10">
        <v>0.53902000000000005</v>
      </c>
      <c r="L19" s="10" t="s">
        <v>5</v>
      </c>
    </row>
    <row r="20" spans="1:12" x14ac:dyDescent="0.25">
      <c r="A20" s="10" t="s">
        <v>15</v>
      </c>
      <c r="B20" s="11">
        <v>43834</v>
      </c>
      <c r="C20" s="11">
        <v>44118</v>
      </c>
      <c r="D20" s="10">
        <v>0</v>
      </c>
      <c r="E20" s="10">
        <v>0.64756000000000002</v>
      </c>
      <c r="F20" s="10">
        <v>0.45804</v>
      </c>
      <c r="G20" s="10">
        <v>0.91549000000000003</v>
      </c>
      <c r="H20" s="10">
        <v>1.3899999999999999E-2</v>
      </c>
      <c r="I20" s="10">
        <v>0.44067000000000001</v>
      </c>
      <c r="J20" s="10">
        <v>0.35132999999999998</v>
      </c>
      <c r="K20" s="10">
        <v>0.55273000000000005</v>
      </c>
      <c r="L20" s="10" t="s">
        <v>5</v>
      </c>
    </row>
    <row r="21" spans="1:12" x14ac:dyDescent="0.25">
      <c r="A21" s="10" t="s">
        <v>15</v>
      </c>
      <c r="B21" s="11">
        <v>43960</v>
      </c>
      <c r="C21" s="11">
        <v>44118</v>
      </c>
      <c r="D21" s="10">
        <v>0</v>
      </c>
      <c r="E21" s="10">
        <v>0.74707999999999997</v>
      </c>
      <c r="F21" s="10">
        <v>0.51619999999999999</v>
      </c>
      <c r="G21" s="10">
        <v>1.0812200000000001</v>
      </c>
      <c r="H21" s="10">
        <v>0.1221</v>
      </c>
      <c r="I21" s="10">
        <v>0.60663999999999996</v>
      </c>
      <c r="J21" s="10">
        <v>0.47193000000000002</v>
      </c>
      <c r="K21" s="10">
        <v>0.77981</v>
      </c>
      <c r="L21" s="10" t="s">
        <v>5</v>
      </c>
    </row>
    <row r="22" spans="1:12" x14ac:dyDescent="0.25">
      <c r="A22" s="10" t="s">
        <v>18</v>
      </c>
      <c r="B22" s="10" t="s">
        <v>44</v>
      </c>
      <c r="C22" s="10" t="s">
        <v>45</v>
      </c>
      <c r="D22" s="10">
        <v>0</v>
      </c>
      <c r="E22" s="10">
        <v>0.95598000000000005</v>
      </c>
      <c r="F22" s="10">
        <v>0.80169000000000001</v>
      </c>
      <c r="G22" s="10">
        <v>1.1399600000000001</v>
      </c>
      <c r="H22" s="10">
        <v>0.61609999999999998</v>
      </c>
      <c r="I22" s="10">
        <v>0.98279000000000005</v>
      </c>
      <c r="J22" s="10">
        <v>0.86180999999999996</v>
      </c>
      <c r="K22" s="10">
        <v>1.12076</v>
      </c>
      <c r="L22" s="10">
        <v>0.79559999999999997</v>
      </c>
    </row>
    <row r="23" spans="1:12" x14ac:dyDescent="0.25">
      <c r="A23" s="10" t="s">
        <v>19</v>
      </c>
      <c r="B23" s="10">
        <v>1</v>
      </c>
      <c r="C23" s="10">
        <v>0</v>
      </c>
      <c r="D23" s="10">
        <v>0</v>
      </c>
      <c r="E23" s="10">
        <v>1.2322</v>
      </c>
      <c r="F23" s="10">
        <v>0.98412999999999995</v>
      </c>
      <c r="G23" s="10">
        <v>1.54281</v>
      </c>
      <c r="H23" s="10">
        <v>6.8699999999999997E-2</v>
      </c>
      <c r="I23" s="10">
        <v>1.34754</v>
      </c>
      <c r="J23" s="10">
        <v>1.14419</v>
      </c>
      <c r="K23" s="10">
        <v>1.5870299999999999</v>
      </c>
      <c r="L23" s="10">
        <v>4.0000000000000002E-4</v>
      </c>
    </row>
    <row r="24" spans="1:12" x14ac:dyDescent="0.25">
      <c r="A24" s="10" t="s">
        <v>19</v>
      </c>
      <c r="B24" s="10">
        <v>2</v>
      </c>
      <c r="C24" s="10">
        <v>0</v>
      </c>
      <c r="D24" s="10">
        <v>0</v>
      </c>
      <c r="E24" s="10">
        <v>1.1640299999999999</v>
      </c>
      <c r="F24" s="10">
        <v>0.37380000000000002</v>
      </c>
      <c r="G24" s="10">
        <v>3.6248499999999999</v>
      </c>
      <c r="H24" s="10">
        <v>0.79320000000000002</v>
      </c>
      <c r="I24" s="10">
        <v>1.32952</v>
      </c>
      <c r="J24" s="10">
        <v>0.59369000000000005</v>
      </c>
      <c r="K24" s="10">
        <v>2.9773800000000001</v>
      </c>
      <c r="L24" s="10">
        <v>0.48870000000000002</v>
      </c>
    </row>
    <row r="25" spans="1:12" x14ac:dyDescent="0.25">
      <c r="A25" s="10" t="s">
        <v>19</v>
      </c>
      <c r="B25" s="10" t="s">
        <v>20</v>
      </c>
      <c r="C25" s="10">
        <v>0</v>
      </c>
      <c r="D25" s="10">
        <v>0</v>
      </c>
      <c r="E25" s="10">
        <v>0.45745000000000002</v>
      </c>
      <c r="F25" s="10">
        <v>7.059E-2</v>
      </c>
      <c r="G25" s="10">
        <v>2.9644499999999998</v>
      </c>
      <c r="H25" s="10">
        <v>0.41199999999999998</v>
      </c>
      <c r="I25" s="10">
        <v>1.4248700000000001</v>
      </c>
      <c r="J25" s="10">
        <v>0.41437000000000002</v>
      </c>
      <c r="K25" s="10">
        <v>4.8996399999999998</v>
      </c>
      <c r="L25" s="10">
        <v>0.57420000000000004</v>
      </c>
    </row>
    <row r="26" spans="1:12" x14ac:dyDescent="0.25">
      <c r="A26" s="10" t="s">
        <v>21</v>
      </c>
      <c r="B26" s="10" t="s">
        <v>23</v>
      </c>
      <c r="C26" s="10" t="s">
        <v>22</v>
      </c>
      <c r="D26" s="10">
        <v>0</v>
      </c>
      <c r="E26" s="10">
        <v>1.06115</v>
      </c>
      <c r="F26" s="10">
        <v>0.83848999999999996</v>
      </c>
      <c r="G26" s="10">
        <v>1.34294</v>
      </c>
      <c r="H26" s="10">
        <v>0.62129999999999996</v>
      </c>
      <c r="I26" s="10">
        <v>1.1696200000000001</v>
      </c>
      <c r="J26" s="10">
        <v>1.0235300000000001</v>
      </c>
      <c r="K26" s="10">
        <v>1.33657</v>
      </c>
      <c r="L26" s="10">
        <v>2.1399999999999999E-2</v>
      </c>
    </row>
    <row r="27" spans="1:12" x14ac:dyDescent="0.25">
      <c r="A27" s="10" t="s">
        <v>21</v>
      </c>
      <c r="B27" s="10" t="s">
        <v>24</v>
      </c>
      <c r="C27" s="10" t="s">
        <v>22</v>
      </c>
      <c r="D27" s="10">
        <v>0</v>
      </c>
      <c r="E27" s="10">
        <v>0.72604000000000002</v>
      </c>
      <c r="F27" s="10">
        <v>0.47866999999999998</v>
      </c>
      <c r="G27" s="10">
        <v>1.1012599999999999</v>
      </c>
      <c r="H27" s="10">
        <v>0.13200000000000001</v>
      </c>
      <c r="I27" s="10">
        <v>0.91552</v>
      </c>
      <c r="J27" s="10">
        <v>0.67164999999999997</v>
      </c>
      <c r="K27" s="10">
        <v>1.2479499999999999</v>
      </c>
      <c r="L27" s="10">
        <v>0.57650000000000001</v>
      </c>
    </row>
    <row r="28" spans="1:12" x14ac:dyDescent="0.25">
      <c r="A28" s="10" t="s">
        <v>73</v>
      </c>
      <c r="B28" s="10">
        <v>2</v>
      </c>
      <c r="C28" s="10">
        <v>1</v>
      </c>
      <c r="D28" s="10">
        <v>0</v>
      </c>
      <c r="E28" s="10">
        <v>1.0324899999999999</v>
      </c>
      <c r="F28" s="10">
        <v>0.83443000000000001</v>
      </c>
      <c r="G28" s="10">
        <v>1.2775799999999999</v>
      </c>
      <c r="H28" s="10">
        <v>0.76849999999999996</v>
      </c>
      <c r="I28" s="10">
        <v>1.1044400000000001</v>
      </c>
      <c r="J28" s="10">
        <v>0.93983000000000005</v>
      </c>
      <c r="K28" s="10">
        <v>1.29789</v>
      </c>
      <c r="L28" s="10">
        <v>0.22770000000000001</v>
      </c>
    </row>
    <row r="29" spans="1:12" x14ac:dyDescent="0.25">
      <c r="A29" s="10" t="s">
        <v>73</v>
      </c>
      <c r="B29" s="10">
        <v>3</v>
      </c>
      <c r="C29" s="10">
        <v>1</v>
      </c>
      <c r="D29" s="10">
        <v>0</v>
      </c>
      <c r="E29" s="10">
        <v>0.80120000000000002</v>
      </c>
      <c r="F29" s="10">
        <v>0.61429</v>
      </c>
      <c r="G29" s="10">
        <v>1.0449900000000001</v>
      </c>
      <c r="H29" s="10">
        <v>0.10199999999999999</v>
      </c>
      <c r="I29" s="10">
        <v>1.15886</v>
      </c>
      <c r="J29" s="10">
        <v>0.95213999999999999</v>
      </c>
      <c r="K29" s="10">
        <v>1.4104699999999999</v>
      </c>
      <c r="L29" s="10">
        <v>0.1414</v>
      </c>
    </row>
    <row r="30" spans="1:12" x14ac:dyDescent="0.25">
      <c r="A30" s="10" t="s">
        <v>73</v>
      </c>
      <c r="B30" s="10" t="s">
        <v>74</v>
      </c>
      <c r="C30" s="10">
        <v>1</v>
      </c>
      <c r="D30" s="10">
        <v>0</v>
      </c>
      <c r="E30" s="10">
        <v>1.04996</v>
      </c>
      <c r="F30" s="10">
        <v>0.76529000000000003</v>
      </c>
      <c r="G30" s="10">
        <v>1.44051</v>
      </c>
      <c r="H30" s="10">
        <v>0.76249999999999996</v>
      </c>
      <c r="I30" s="10">
        <v>1.6504099999999999</v>
      </c>
      <c r="J30" s="10">
        <v>1.32311</v>
      </c>
      <c r="K30" s="10">
        <v>2.0586899999999999</v>
      </c>
      <c r="L30" s="10" t="s">
        <v>5</v>
      </c>
    </row>
    <row r="31" spans="1:12" x14ac:dyDescent="0.25">
      <c r="A31" s="10" t="s">
        <v>75</v>
      </c>
      <c r="B31" s="10">
        <v>1</v>
      </c>
      <c r="C31" s="10">
        <v>0</v>
      </c>
      <c r="D31" s="10">
        <v>0</v>
      </c>
      <c r="E31" s="10">
        <v>0.70084000000000002</v>
      </c>
      <c r="F31" s="10">
        <v>0.32600000000000001</v>
      </c>
      <c r="G31" s="10">
        <v>1.50667</v>
      </c>
      <c r="H31" s="10">
        <v>0.36259999999999998</v>
      </c>
      <c r="I31" s="10">
        <v>1.1759900000000001</v>
      </c>
      <c r="J31" s="10">
        <v>0.69049000000000005</v>
      </c>
      <c r="K31" s="10">
        <v>2.0028600000000001</v>
      </c>
      <c r="L31" s="10">
        <v>0.55069999999999997</v>
      </c>
    </row>
    <row r="32" spans="1:12" x14ac:dyDescent="0.25">
      <c r="A32" s="10" t="s">
        <v>52</v>
      </c>
      <c r="D32" s="10">
        <v>0</v>
      </c>
      <c r="E32" s="10">
        <v>1.07325</v>
      </c>
      <c r="F32" s="10">
        <v>0.97502999999999995</v>
      </c>
      <c r="G32" s="10">
        <v>1.18136</v>
      </c>
      <c r="H32" s="10">
        <v>0.14879999999999999</v>
      </c>
      <c r="I32" s="10">
        <v>1.22505</v>
      </c>
      <c r="J32" s="10">
        <v>1.1540600000000001</v>
      </c>
      <c r="K32" s="10">
        <v>1.3004</v>
      </c>
      <c r="L32" s="10" t="s">
        <v>5</v>
      </c>
    </row>
    <row r="33" spans="1:28" x14ac:dyDescent="0.25">
      <c r="A33" s="10" t="s">
        <v>53</v>
      </c>
      <c r="B33" s="10" t="s">
        <v>54</v>
      </c>
      <c r="C33" s="10" t="s">
        <v>55</v>
      </c>
      <c r="D33" s="10">
        <v>0</v>
      </c>
      <c r="E33" s="10">
        <v>0.78574999999999995</v>
      </c>
      <c r="F33" s="10">
        <v>0.65788999999999997</v>
      </c>
      <c r="G33" s="10">
        <v>0.93847000000000003</v>
      </c>
      <c r="H33" s="10">
        <v>7.7999999999999996E-3</v>
      </c>
      <c r="I33" s="10">
        <v>0.94406000000000001</v>
      </c>
      <c r="J33" s="10">
        <v>0.82777000000000001</v>
      </c>
      <c r="K33" s="10">
        <v>1.0766899999999999</v>
      </c>
      <c r="L33" s="10">
        <v>0.39069999999999999</v>
      </c>
    </row>
    <row r="35" spans="1:28" x14ac:dyDescent="0.25">
      <c r="A35" s="10" t="s">
        <v>76</v>
      </c>
    </row>
    <row r="40" spans="1:28" x14ac:dyDescent="0.25">
      <c r="A40" s="9" t="s">
        <v>77</v>
      </c>
    </row>
    <row r="42" spans="1:28" x14ac:dyDescent="0.25">
      <c r="A42" s="10" t="s">
        <v>32</v>
      </c>
      <c r="B42" s="10" t="s">
        <v>3</v>
      </c>
      <c r="C42" s="10" t="s">
        <v>33</v>
      </c>
      <c r="D42" s="10" t="s">
        <v>34</v>
      </c>
      <c r="E42" s="10" t="s">
        <v>35</v>
      </c>
      <c r="F42" s="10" t="s">
        <v>36</v>
      </c>
      <c r="G42" s="10" t="s">
        <v>37</v>
      </c>
      <c r="H42" s="10" t="s">
        <v>38</v>
      </c>
      <c r="I42" s="10" t="s">
        <v>39</v>
      </c>
      <c r="J42" s="10" t="s">
        <v>40</v>
      </c>
      <c r="K42" s="10" t="s">
        <v>41</v>
      </c>
      <c r="L42" s="10" t="s">
        <v>42</v>
      </c>
      <c r="M42" s="10" t="s">
        <v>0</v>
      </c>
      <c r="N42" s="10" t="s">
        <v>1</v>
      </c>
      <c r="O42" s="10" t="s">
        <v>58</v>
      </c>
      <c r="P42" s="10" t="s">
        <v>2</v>
      </c>
      <c r="Q42" s="10" t="s">
        <v>59</v>
      </c>
      <c r="R42" s="10" t="s">
        <v>60</v>
      </c>
      <c r="S42" s="10" t="s">
        <v>61</v>
      </c>
      <c r="T42" s="10" t="s">
        <v>62</v>
      </c>
      <c r="U42" s="10" t="s">
        <v>63</v>
      </c>
      <c r="V42" s="10" t="s">
        <v>64</v>
      </c>
      <c r="W42" s="10" t="s">
        <v>65</v>
      </c>
      <c r="X42" s="10" t="s">
        <v>66</v>
      </c>
      <c r="Y42" s="10" t="s">
        <v>67</v>
      </c>
      <c r="Z42" s="10" t="s">
        <v>68</v>
      </c>
      <c r="AA42" s="10" t="s">
        <v>69</v>
      </c>
      <c r="AB42" s="10" t="s">
        <v>70</v>
      </c>
    </row>
    <row r="43" spans="1:28" x14ac:dyDescent="0.25">
      <c r="A43" s="10" t="s">
        <v>43</v>
      </c>
      <c r="D43" s="10">
        <v>0</v>
      </c>
      <c r="E43" s="10">
        <v>1.50454</v>
      </c>
      <c r="F43" s="10">
        <v>1.18828</v>
      </c>
      <c r="G43" s="10">
        <v>1.9049499999999999</v>
      </c>
      <c r="H43" s="10">
        <v>6.9999999999999999E-4</v>
      </c>
      <c r="I43" s="10">
        <v>2.18018</v>
      </c>
      <c r="J43" s="10">
        <v>2.0367999999999999</v>
      </c>
      <c r="K43" s="10">
        <v>2.33365</v>
      </c>
      <c r="L43" s="10" t="s">
        <v>5</v>
      </c>
      <c r="N43" s="10">
        <v>8612</v>
      </c>
      <c r="O43" s="10" t="s">
        <v>4</v>
      </c>
      <c r="P43" s="10" t="s">
        <v>4</v>
      </c>
      <c r="Q43" s="10">
        <v>0</v>
      </c>
      <c r="R43" s="10">
        <v>1</v>
      </c>
      <c r="S43" s="10">
        <v>2.39418</v>
      </c>
      <c r="T43" s="10">
        <v>2.39418</v>
      </c>
      <c r="U43" s="10">
        <v>1.87225</v>
      </c>
      <c r="V43" s="10">
        <v>1.20119</v>
      </c>
      <c r="W43" s="10">
        <v>0.82838000000000001</v>
      </c>
      <c r="X43" s="10">
        <v>8.2769999999999996E-2</v>
      </c>
      <c r="Y43" s="10">
        <v>-0.73741000000000001</v>
      </c>
      <c r="Z43" s="10">
        <v>-1.55758</v>
      </c>
      <c r="AA43" s="10">
        <v>-1.7812699999999999</v>
      </c>
      <c r="AB43" s="10">
        <v>-2.00495</v>
      </c>
    </row>
    <row r="44" spans="1:28" x14ac:dyDescent="0.25">
      <c r="A44" s="10" t="s">
        <v>6</v>
      </c>
      <c r="B44" s="10" t="s">
        <v>44</v>
      </c>
      <c r="C44" s="10" t="s">
        <v>45</v>
      </c>
      <c r="D44" s="10">
        <v>1</v>
      </c>
      <c r="E44" s="10">
        <v>0.65612999999999999</v>
      </c>
      <c r="F44" s="10">
        <v>0.43209999999999998</v>
      </c>
      <c r="G44" s="10">
        <v>0.99629999999999996</v>
      </c>
      <c r="H44" s="10">
        <v>4.8000000000000001E-2</v>
      </c>
      <c r="I44" s="10">
        <v>1.6827799999999999</v>
      </c>
      <c r="J44" s="10">
        <v>1.45438</v>
      </c>
      <c r="K44" s="10">
        <v>1.9470499999999999</v>
      </c>
      <c r="L44" s="10" t="s">
        <v>5</v>
      </c>
      <c r="M44" s="10">
        <v>4</v>
      </c>
      <c r="N44" s="10">
        <v>8612</v>
      </c>
      <c r="O44" s="10">
        <v>5554</v>
      </c>
      <c r="P44" s="10">
        <v>64.491399999999999</v>
      </c>
      <c r="Q44" s="10" t="s">
        <v>4</v>
      </c>
      <c r="R44" s="10" t="s">
        <v>4</v>
      </c>
      <c r="S44" s="10" t="s">
        <v>4</v>
      </c>
      <c r="T44" s="10" t="s">
        <v>4</v>
      </c>
      <c r="U44" s="10" t="s">
        <v>4</v>
      </c>
      <c r="V44" s="10" t="s">
        <v>4</v>
      </c>
      <c r="W44" s="10" t="s">
        <v>4</v>
      </c>
      <c r="X44" s="10" t="s">
        <v>4</v>
      </c>
      <c r="Y44" s="10" t="s">
        <v>4</v>
      </c>
      <c r="Z44" s="10" t="s">
        <v>4</v>
      </c>
      <c r="AA44" s="10" t="s">
        <v>4</v>
      </c>
      <c r="AB44" s="10" t="s">
        <v>4</v>
      </c>
    </row>
    <row r="45" spans="1:28" x14ac:dyDescent="0.25">
      <c r="A45" s="10" t="s">
        <v>6</v>
      </c>
      <c r="B45" s="10" t="s">
        <v>45</v>
      </c>
      <c r="C45" s="10" t="s">
        <v>45</v>
      </c>
      <c r="D45" s="10">
        <v>0</v>
      </c>
      <c r="E45" s="10" t="s">
        <v>4</v>
      </c>
      <c r="F45" s="10" t="s">
        <v>4</v>
      </c>
      <c r="G45" s="10" t="s">
        <v>4</v>
      </c>
      <c r="H45" s="10" t="s">
        <v>4</v>
      </c>
      <c r="I45" s="10" t="s">
        <v>4</v>
      </c>
      <c r="J45" s="10" t="s">
        <v>4</v>
      </c>
      <c r="K45" s="10" t="s">
        <v>4</v>
      </c>
      <c r="L45" s="10" t="s">
        <v>4</v>
      </c>
      <c r="N45" s="10" t="s">
        <v>4</v>
      </c>
      <c r="O45" s="10">
        <v>3058</v>
      </c>
      <c r="P45" s="10">
        <v>35.508600000000001</v>
      </c>
      <c r="Q45" s="10" t="s">
        <v>4</v>
      </c>
      <c r="R45" s="10" t="s">
        <v>4</v>
      </c>
      <c r="S45" s="10" t="s">
        <v>4</v>
      </c>
      <c r="T45" s="10" t="s">
        <v>4</v>
      </c>
      <c r="U45" s="10" t="s">
        <v>4</v>
      </c>
      <c r="V45" s="10" t="s">
        <v>4</v>
      </c>
      <c r="W45" s="10" t="s">
        <v>4</v>
      </c>
      <c r="X45" s="10" t="s">
        <v>4</v>
      </c>
      <c r="Y45" s="10" t="s">
        <v>4</v>
      </c>
      <c r="Z45" s="10" t="s">
        <v>4</v>
      </c>
      <c r="AA45" s="10" t="s">
        <v>4</v>
      </c>
      <c r="AB45" s="10" t="s">
        <v>4</v>
      </c>
    </row>
    <row r="46" spans="1:28" x14ac:dyDescent="0.25">
      <c r="A46" s="10" t="s">
        <v>7</v>
      </c>
      <c r="B46" s="10" t="s">
        <v>46</v>
      </c>
      <c r="C46" s="10" t="s">
        <v>47</v>
      </c>
      <c r="D46" s="10">
        <v>0</v>
      </c>
      <c r="E46" s="10">
        <v>0.90024000000000004</v>
      </c>
      <c r="F46" s="10">
        <v>0.44259999999999999</v>
      </c>
      <c r="G46" s="10">
        <v>1.8310999999999999</v>
      </c>
      <c r="H46" s="10">
        <v>0.77170000000000005</v>
      </c>
      <c r="I46" s="10">
        <v>0.96216000000000002</v>
      </c>
      <c r="J46" s="10">
        <v>0.67620000000000002</v>
      </c>
      <c r="K46" s="10">
        <v>1.3690500000000001</v>
      </c>
      <c r="L46" s="10">
        <v>0.83030000000000004</v>
      </c>
      <c r="M46" s="10">
        <v>4</v>
      </c>
      <c r="N46" s="10">
        <v>8612</v>
      </c>
      <c r="O46" s="10">
        <v>297</v>
      </c>
      <c r="P46" s="10">
        <v>3.4487000000000001</v>
      </c>
      <c r="Q46" s="10" t="s">
        <v>4</v>
      </c>
      <c r="R46" s="10" t="s">
        <v>4</v>
      </c>
      <c r="S46" s="10" t="s">
        <v>4</v>
      </c>
      <c r="T46" s="10" t="s">
        <v>4</v>
      </c>
      <c r="U46" s="10" t="s">
        <v>4</v>
      </c>
      <c r="V46" s="10" t="s">
        <v>4</v>
      </c>
      <c r="W46" s="10" t="s">
        <v>4</v>
      </c>
      <c r="X46" s="10" t="s">
        <v>4</v>
      </c>
      <c r="Y46" s="10" t="s">
        <v>4</v>
      </c>
      <c r="Z46" s="10" t="s">
        <v>4</v>
      </c>
      <c r="AA46" s="10" t="s">
        <v>4</v>
      </c>
      <c r="AB46" s="10" t="s">
        <v>4</v>
      </c>
    </row>
    <row r="47" spans="1:28" x14ac:dyDescent="0.25">
      <c r="A47" s="10" t="s">
        <v>7</v>
      </c>
      <c r="B47" s="10" t="s">
        <v>48</v>
      </c>
      <c r="C47" s="10" t="s">
        <v>47</v>
      </c>
      <c r="D47" s="10">
        <v>0</v>
      </c>
      <c r="E47" s="10">
        <v>0.95955000000000001</v>
      </c>
      <c r="F47" s="10">
        <v>0.35141</v>
      </c>
      <c r="G47" s="10">
        <v>2.6201599999999998</v>
      </c>
      <c r="H47" s="10">
        <v>0.93579999999999997</v>
      </c>
      <c r="I47" s="10">
        <v>1.0705199999999999</v>
      </c>
      <c r="J47" s="10">
        <v>0.65590000000000004</v>
      </c>
      <c r="K47" s="10">
        <v>1.74722</v>
      </c>
      <c r="L47" s="10">
        <v>0.78510000000000002</v>
      </c>
      <c r="N47" s="10" t="s">
        <v>4</v>
      </c>
      <c r="O47" s="10">
        <v>139</v>
      </c>
      <c r="P47" s="10">
        <v>1.6140000000000001</v>
      </c>
      <c r="Q47" s="10" t="s">
        <v>4</v>
      </c>
      <c r="R47" s="10" t="s">
        <v>4</v>
      </c>
      <c r="S47" s="10" t="s">
        <v>4</v>
      </c>
      <c r="T47" s="10" t="s">
        <v>4</v>
      </c>
      <c r="U47" s="10" t="s">
        <v>4</v>
      </c>
      <c r="V47" s="10" t="s">
        <v>4</v>
      </c>
      <c r="W47" s="10" t="s">
        <v>4</v>
      </c>
      <c r="X47" s="10" t="s">
        <v>4</v>
      </c>
      <c r="Y47" s="10" t="s">
        <v>4</v>
      </c>
      <c r="Z47" s="10" t="s">
        <v>4</v>
      </c>
      <c r="AA47" s="10" t="s">
        <v>4</v>
      </c>
      <c r="AB47" s="10" t="s">
        <v>4</v>
      </c>
    </row>
    <row r="48" spans="1:28" x14ac:dyDescent="0.25">
      <c r="A48" s="10" t="s">
        <v>7</v>
      </c>
      <c r="B48" s="10" t="s">
        <v>49</v>
      </c>
      <c r="C48" s="10" t="s">
        <v>47</v>
      </c>
      <c r="D48" s="10">
        <v>0</v>
      </c>
      <c r="E48" s="10">
        <v>0.45085999999999998</v>
      </c>
      <c r="F48" s="10">
        <v>0.24243000000000001</v>
      </c>
      <c r="G48" s="10">
        <v>0.83847000000000005</v>
      </c>
      <c r="H48" s="10">
        <v>1.1900000000000001E-2</v>
      </c>
      <c r="I48" s="10">
        <v>0.44162000000000001</v>
      </c>
      <c r="J48" s="10">
        <v>0.33714</v>
      </c>
      <c r="K48" s="10">
        <v>0.57847000000000004</v>
      </c>
      <c r="L48" s="10" t="s">
        <v>5</v>
      </c>
      <c r="N48" s="10" t="s">
        <v>4</v>
      </c>
      <c r="O48" s="10">
        <v>995</v>
      </c>
      <c r="P48" s="10">
        <v>11.553599999999999</v>
      </c>
      <c r="Q48" s="10" t="s">
        <v>4</v>
      </c>
      <c r="R48" s="10" t="s">
        <v>4</v>
      </c>
      <c r="S48" s="10" t="s">
        <v>4</v>
      </c>
      <c r="T48" s="10" t="s">
        <v>4</v>
      </c>
      <c r="U48" s="10" t="s">
        <v>4</v>
      </c>
      <c r="V48" s="10" t="s">
        <v>4</v>
      </c>
      <c r="W48" s="10" t="s">
        <v>4</v>
      </c>
      <c r="X48" s="10" t="s">
        <v>4</v>
      </c>
      <c r="Y48" s="10" t="s">
        <v>4</v>
      </c>
      <c r="Z48" s="10" t="s">
        <v>4</v>
      </c>
      <c r="AA48" s="10" t="s">
        <v>4</v>
      </c>
      <c r="AB48" s="10" t="s">
        <v>4</v>
      </c>
    </row>
    <row r="49" spans="1:28" x14ac:dyDescent="0.25">
      <c r="A49" s="10" t="s">
        <v>7</v>
      </c>
      <c r="B49" s="10" t="s">
        <v>50</v>
      </c>
      <c r="C49" s="10" t="s">
        <v>47</v>
      </c>
      <c r="D49" s="10">
        <v>0</v>
      </c>
      <c r="E49" s="10">
        <v>1.0503899999999999</v>
      </c>
      <c r="F49" s="10">
        <v>0.60506000000000004</v>
      </c>
      <c r="G49" s="10">
        <v>1.82351</v>
      </c>
      <c r="H49" s="10">
        <v>0.86129999999999995</v>
      </c>
      <c r="I49" s="10">
        <v>1.06918</v>
      </c>
      <c r="J49" s="10">
        <v>0.89529000000000003</v>
      </c>
      <c r="K49" s="10">
        <v>1.2768299999999999</v>
      </c>
      <c r="L49" s="10">
        <v>0.46010000000000001</v>
      </c>
      <c r="N49" s="10" t="s">
        <v>4</v>
      </c>
      <c r="O49" s="10">
        <v>1267</v>
      </c>
      <c r="P49" s="10">
        <v>14.712</v>
      </c>
      <c r="Q49" s="10" t="s">
        <v>4</v>
      </c>
      <c r="R49" s="10" t="s">
        <v>4</v>
      </c>
      <c r="S49" s="10" t="s">
        <v>4</v>
      </c>
      <c r="T49" s="10" t="s">
        <v>4</v>
      </c>
      <c r="U49" s="10" t="s">
        <v>4</v>
      </c>
      <c r="V49" s="10" t="s">
        <v>4</v>
      </c>
      <c r="W49" s="10" t="s">
        <v>4</v>
      </c>
      <c r="X49" s="10" t="s">
        <v>4</v>
      </c>
      <c r="Y49" s="10" t="s">
        <v>4</v>
      </c>
      <c r="Z49" s="10" t="s">
        <v>4</v>
      </c>
      <c r="AA49" s="10" t="s">
        <v>4</v>
      </c>
      <c r="AB49" s="10" t="s">
        <v>4</v>
      </c>
    </row>
    <row r="50" spans="1:28" x14ac:dyDescent="0.25">
      <c r="A50" s="10" t="s">
        <v>7</v>
      </c>
      <c r="B50" s="10" t="s">
        <v>47</v>
      </c>
      <c r="C50" s="10" t="s">
        <v>47</v>
      </c>
      <c r="D50" s="10">
        <v>0</v>
      </c>
      <c r="E50" s="10" t="s">
        <v>4</v>
      </c>
      <c r="F50" s="10" t="s">
        <v>4</v>
      </c>
      <c r="G50" s="10" t="s">
        <v>4</v>
      </c>
      <c r="H50" s="10" t="s">
        <v>4</v>
      </c>
      <c r="I50" s="10" t="s">
        <v>4</v>
      </c>
      <c r="J50" s="10" t="s">
        <v>4</v>
      </c>
      <c r="K50" s="10" t="s">
        <v>4</v>
      </c>
      <c r="L50" s="10" t="s">
        <v>4</v>
      </c>
      <c r="N50" s="10" t="s">
        <v>4</v>
      </c>
      <c r="O50" s="10">
        <v>5914</v>
      </c>
      <c r="P50" s="10">
        <v>68.671599999999998</v>
      </c>
      <c r="Q50" s="10" t="s">
        <v>4</v>
      </c>
      <c r="R50" s="10" t="s">
        <v>4</v>
      </c>
      <c r="S50" s="10" t="s">
        <v>4</v>
      </c>
      <c r="T50" s="10" t="s">
        <v>4</v>
      </c>
      <c r="U50" s="10" t="s">
        <v>4</v>
      </c>
      <c r="V50" s="10" t="s">
        <v>4</v>
      </c>
      <c r="W50" s="10" t="s">
        <v>4</v>
      </c>
      <c r="X50" s="10" t="s">
        <v>4</v>
      </c>
      <c r="Y50" s="10" t="s">
        <v>4</v>
      </c>
      <c r="Z50" s="10" t="s">
        <v>4</v>
      </c>
      <c r="AA50" s="10" t="s">
        <v>4</v>
      </c>
      <c r="AB50" s="10" t="s">
        <v>4</v>
      </c>
    </row>
    <row r="51" spans="1:28" x14ac:dyDescent="0.25">
      <c r="A51" s="10" t="s">
        <v>8</v>
      </c>
      <c r="B51" s="10" t="s">
        <v>9</v>
      </c>
      <c r="C51" s="10" t="s">
        <v>9</v>
      </c>
      <c r="D51" s="10">
        <v>0</v>
      </c>
      <c r="E51" s="10" t="s">
        <v>4</v>
      </c>
      <c r="F51" s="10" t="s">
        <v>4</v>
      </c>
      <c r="G51" s="10" t="s">
        <v>4</v>
      </c>
      <c r="H51" s="10" t="s">
        <v>4</v>
      </c>
      <c r="I51" s="10" t="s">
        <v>4</v>
      </c>
      <c r="J51" s="10" t="s">
        <v>4</v>
      </c>
      <c r="K51" s="10" t="s">
        <v>4</v>
      </c>
      <c r="L51" s="10" t="s">
        <v>4</v>
      </c>
      <c r="N51" s="10" t="s">
        <v>4</v>
      </c>
      <c r="O51" s="10">
        <v>5395</v>
      </c>
      <c r="P51" s="10">
        <v>62.645099999999999</v>
      </c>
      <c r="Q51" s="10" t="s">
        <v>4</v>
      </c>
      <c r="R51" s="10" t="s">
        <v>4</v>
      </c>
      <c r="S51" s="10" t="s">
        <v>4</v>
      </c>
      <c r="T51" s="10" t="s">
        <v>4</v>
      </c>
      <c r="U51" s="10" t="s">
        <v>4</v>
      </c>
      <c r="V51" s="10" t="s">
        <v>4</v>
      </c>
      <c r="W51" s="10" t="s">
        <v>4</v>
      </c>
      <c r="X51" s="10" t="s">
        <v>4</v>
      </c>
      <c r="Y51" s="10" t="s">
        <v>4</v>
      </c>
      <c r="Z51" s="10" t="s">
        <v>4</v>
      </c>
      <c r="AA51" s="10" t="s">
        <v>4</v>
      </c>
      <c r="AB51" s="10" t="s">
        <v>4</v>
      </c>
    </row>
    <row r="52" spans="1:28" x14ac:dyDescent="0.25">
      <c r="A52" s="10" t="s">
        <v>8</v>
      </c>
      <c r="B52" s="10" t="s">
        <v>10</v>
      </c>
      <c r="C52" s="10" t="s">
        <v>9</v>
      </c>
      <c r="D52" s="10">
        <v>0</v>
      </c>
      <c r="E52" s="10">
        <v>1.75562</v>
      </c>
      <c r="F52" s="10">
        <v>1.1535</v>
      </c>
      <c r="G52" s="10">
        <v>2.67204</v>
      </c>
      <c r="H52" s="10">
        <v>8.6E-3</v>
      </c>
      <c r="I52" s="10">
        <v>4.5086899999999996</v>
      </c>
      <c r="J52" s="10">
        <v>3.9232499999999999</v>
      </c>
      <c r="K52" s="10">
        <v>5.1814999999999998</v>
      </c>
      <c r="L52" s="10" t="s">
        <v>5</v>
      </c>
      <c r="M52" s="10">
        <v>4</v>
      </c>
      <c r="N52" s="10">
        <v>8612</v>
      </c>
      <c r="O52" s="10">
        <v>3217</v>
      </c>
      <c r="P52" s="10">
        <v>37.354900000000001</v>
      </c>
      <c r="Q52" s="10" t="s">
        <v>4</v>
      </c>
      <c r="R52" s="10" t="s">
        <v>4</v>
      </c>
      <c r="S52" s="10" t="s">
        <v>4</v>
      </c>
      <c r="T52" s="10" t="s">
        <v>4</v>
      </c>
      <c r="U52" s="10" t="s">
        <v>4</v>
      </c>
      <c r="V52" s="10" t="s">
        <v>4</v>
      </c>
      <c r="W52" s="10" t="s">
        <v>4</v>
      </c>
      <c r="X52" s="10" t="s">
        <v>4</v>
      </c>
      <c r="Y52" s="10" t="s">
        <v>4</v>
      </c>
      <c r="Z52" s="10" t="s">
        <v>4</v>
      </c>
      <c r="AA52" s="10" t="s">
        <v>4</v>
      </c>
      <c r="AB52" s="10" t="s">
        <v>4</v>
      </c>
    </row>
    <row r="53" spans="1:28" x14ac:dyDescent="0.25">
      <c r="A53" s="10" t="s">
        <v>11</v>
      </c>
      <c r="B53" s="10">
        <v>0</v>
      </c>
      <c r="C53" s="10">
        <v>0</v>
      </c>
      <c r="D53" s="10">
        <v>0</v>
      </c>
      <c r="E53" s="10" t="s">
        <v>4</v>
      </c>
      <c r="F53" s="10" t="s">
        <v>4</v>
      </c>
      <c r="G53" s="10" t="s">
        <v>4</v>
      </c>
      <c r="H53" s="10" t="s">
        <v>4</v>
      </c>
      <c r="I53" s="10" t="s">
        <v>4</v>
      </c>
      <c r="J53" s="10" t="s">
        <v>4</v>
      </c>
      <c r="K53" s="10" t="s">
        <v>4</v>
      </c>
      <c r="L53" s="10" t="s">
        <v>4</v>
      </c>
      <c r="N53" s="10" t="s">
        <v>4</v>
      </c>
      <c r="O53" s="10">
        <v>1839</v>
      </c>
      <c r="P53" s="10">
        <v>21.353899999999999</v>
      </c>
      <c r="Q53" s="10" t="s">
        <v>4</v>
      </c>
      <c r="R53" s="10" t="s">
        <v>4</v>
      </c>
      <c r="S53" s="10" t="s">
        <v>4</v>
      </c>
      <c r="T53" s="10" t="s">
        <v>4</v>
      </c>
      <c r="U53" s="10" t="s">
        <v>4</v>
      </c>
      <c r="V53" s="10" t="s">
        <v>4</v>
      </c>
      <c r="W53" s="10" t="s">
        <v>4</v>
      </c>
      <c r="X53" s="10" t="s">
        <v>4</v>
      </c>
      <c r="Y53" s="10" t="s">
        <v>4</v>
      </c>
      <c r="Z53" s="10" t="s">
        <v>4</v>
      </c>
      <c r="AA53" s="10" t="s">
        <v>4</v>
      </c>
      <c r="AB53" s="10" t="s">
        <v>4</v>
      </c>
    </row>
    <row r="54" spans="1:28" x14ac:dyDescent="0.25">
      <c r="A54" s="10" t="s">
        <v>11</v>
      </c>
      <c r="B54" s="10">
        <v>1</v>
      </c>
      <c r="C54" s="10">
        <v>0</v>
      </c>
      <c r="D54" s="10">
        <v>0</v>
      </c>
      <c r="E54" s="10">
        <v>0.86492999999999998</v>
      </c>
      <c r="F54" s="10">
        <v>0.52373999999999998</v>
      </c>
      <c r="G54" s="10">
        <v>1.42839</v>
      </c>
      <c r="H54" s="10">
        <v>0.57069999999999999</v>
      </c>
      <c r="I54" s="10">
        <v>0.58757999999999999</v>
      </c>
      <c r="J54" s="10">
        <v>0.50914000000000004</v>
      </c>
      <c r="K54" s="10">
        <v>0.67811999999999995</v>
      </c>
      <c r="L54" s="10" t="s">
        <v>5</v>
      </c>
      <c r="M54" s="10">
        <v>4</v>
      </c>
      <c r="N54" s="10">
        <v>8612</v>
      </c>
      <c r="O54" s="10">
        <v>6773</v>
      </c>
      <c r="P54" s="10">
        <v>78.646100000000004</v>
      </c>
      <c r="Q54" s="10" t="s">
        <v>4</v>
      </c>
      <c r="R54" s="10" t="s">
        <v>4</v>
      </c>
      <c r="S54" s="10" t="s">
        <v>4</v>
      </c>
      <c r="T54" s="10" t="s">
        <v>4</v>
      </c>
      <c r="U54" s="10" t="s">
        <v>4</v>
      </c>
      <c r="V54" s="10" t="s">
        <v>4</v>
      </c>
      <c r="W54" s="10" t="s">
        <v>4</v>
      </c>
      <c r="X54" s="10" t="s">
        <v>4</v>
      </c>
      <c r="Y54" s="10" t="s">
        <v>4</v>
      </c>
      <c r="Z54" s="10" t="s">
        <v>4</v>
      </c>
      <c r="AA54" s="10" t="s">
        <v>4</v>
      </c>
      <c r="AB54" s="10" t="s">
        <v>4</v>
      </c>
    </row>
    <row r="55" spans="1:28" x14ac:dyDescent="0.25">
      <c r="A55" s="10" t="s">
        <v>12</v>
      </c>
      <c r="B55" s="10" t="s">
        <v>13</v>
      </c>
      <c r="C55" s="10" t="s">
        <v>13</v>
      </c>
      <c r="D55" s="10">
        <v>0</v>
      </c>
      <c r="E55" s="10" t="s">
        <v>4</v>
      </c>
      <c r="F55" s="10" t="s">
        <v>4</v>
      </c>
      <c r="G55" s="10" t="s">
        <v>4</v>
      </c>
      <c r="H55" s="10" t="s">
        <v>4</v>
      </c>
      <c r="I55" s="10" t="s">
        <v>4</v>
      </c>
      <c r="J55" s="10" t="s">
        <v>4</v>
      </c>
      <c r="K55" s="10" t="s">
        <v>4</v>
      </c>
      <c r="L55" s="10" t="s">
        <v>4</v>
      </c>
      <c r="N55" s="10" t="s">
        <v>4</v>
      </c>
      <c r="O55" s="10">
        <v>945</v>
      </c>
      <c r="P55" s="10">
        <v>10.973100000000001</v>
      </c>
      <c r="Q55" s="10" t="s">
        <v>4</v>
      </c>
      <c r="R55" s="10" t="s">
        <v>4</v>
      </c>
      <c r="S55" s="10" t="s">
        <v>4</v>
      </c>
      <c r="T55" s="10" t="s">
        <v>4</v>
      </c>
      <c r="U55" s="10" t="s">
        <v>4</v>
      </c>
      <c r="V55" s="10" t="s">
        <v>4</v>
      </c>
      <c r="W55" s="10" t="s">
        <v>4</v>
      </c>
      <c r="X55" s="10" t="s">
        <v>4</v>
      </c>
      <c r="Y55" s="10" t="s">
        <v>4</v>
      </c>
      <c r="Z55" s="10" t="s">
        <v>4</v>
      </c>
      <c r="AA55" s="10" t="s">
        <v>4</v>
      </c>
      <c r="AB55" s="10" t="s">
        <v>4</v>
      </c>
    </row>
    <row r="56" spans="1:28" x14ac:dyDescent="0.25">
      <c r="A56" s="10" t="s">
        <v>12</v>
      </c>
      <c r="B56" s="10" t="s">
        <v>14</v>
      </c>
      <c r="C56" s="10" t="s">
        <v>13</v>
      </c>
      <c r="D56" s="10">
        <v>0</v>
      </c>
      <c r="E56" s="10">
        <v>1.1035699999999999</v>
      </c>
      <c r="F56" s="10">
        <v>0.64166000000000001</v>
      </c>
      <c r="G56" s="10">
        <v>1.8979699999999999</v>
      </c>
      <c r="H56" s="10">
        <v>0.72170000000000001</v>
      </c>
      <c r="I56" s="10">
        <v>1.1547700000000001</v>
      </c>
      <c r="J56" s="10">
        <v>0.93081999999999998</v>
      </c>
      <c r="K56" s="10">
        <v>1.4326000000000001</v>
      </c>
      <c r="L56" s="10">
        <v>0.1908</v>
      </c>
      <c r="M56" s="10">
        <v>4</v>
      </c>
      <c r="N56" s="10">
        <v>8612</v>
      </c>
      <c r="O56" s="10">
        <v>7667</v>
      </c>
      <c r="P56" s="10">
        <v>89.026899999999998</v>
      </c>
      <c r="Q56" s="10" t="s">
        <v>4</v>
      </c>
      <c r="R56" s="10" t="s">
        <v>4</v>
      </c>
      <c r="S56" s="10" t="s">
        <v>4</v>
      </c>
      <c r="T56" s="10" t="s">
        <v>4</v>
      </c>
      <c r="U56" s="10" t="s">
        <v>4</v>
      </c>
      <c r="V56" s="10" t="s">
        <v>4</v>
      </c>
      <c r="W56" s="10" t="s">
        <v>4</v>
      </c>
      <c r="X56" s="10" t="s">
        <v>4</v>
      </c>
      <c r="Y56" s="10" t="s">
        <v>4</v>
      </c>
      <c r="Z56" s="10" t="s">
        <v>4</v>
      </c>
      <c r="AA56" s="10" t="s">
        <v>4</v>
      </c>
      <c r="AB56" s="10" t="s">
        <v>4</v>
      </c>
    </row>
    <row r="57" spans="1:28" x14ac:dyDescent="0.25">
      <c r="A57" s="10" t="s">
        <v>51</v>
      </c>
      <c r="D57" s="10">
        <v>1</v>
      </c>
      <c r="E57" s="10">
        <v>1.3479699999999999</v>
      </c>
      <c r="F57" s="10">
        <v>1.0765199999999999</v>
      </c>
      <c r="G57" s="10">
        <v>1.68788</v>
      </c>
      <c r="H57" s="10">
        <v>9.2999999999999992E-3</v>
      </c>
      <c r="I57" s="10">
        <v>0.88321000000000005</v>
      </c>
      <c r="J57" s="10">
        <v>0.82518000000000002</v>
      </c>
      <c r="K57" s="10">
        <v>0.94530999999999998</v>
      </c>
      <c r="L57" s="10">
        <v>2.9999999999999997E-4</v>
      </c>
      <c r="N57" s="10">
        <v>8612</v>
      </c>
      <c r="O57" s="10" t="s">
        <v>4</v>
      </c>
      <c r="P57" s="10" t="s">
        <v>4</v>
      </c>
      <c r="Q57" s="10">
        <v>0</v>
      </c>
      <c r="R57" s="10">
        <v>1</v>
      </c>
      <c r="S57" s="10">
        <v>5.6481899999999996</v>
      </c>
      <c r="T57" s="10">
        <v>2.5637599999999998</v>
      </c>
      <c r="U57" s="10">
        <v>1.50265</v>
      </c>
      <c r="V57" s="10">
        <v>1.50265</v>
      </c>
      <c r="W57" s="10">
        <v>0.55076999999999998</v>
      </c>
      <c r="X57" s="10">
        <v>-0.10749</v>
      </c>
      <c r="Y57" s="10">
        <v>-0.77087000000000006</v>
      </c>
      <c r="Z57" s="10">
        <v>-1.4556800000000001</v>
      </c>
      <c r="AA57" s="10">
        <v>-1.7023200000000001</v>
      </c>
      <c r="AB57" s="10">
        <v>-2.1893899999999999</v>
      </c>
    </row>
    <row r="58" spans="1:28" x14ac:dyDescent="0.25">
      <c r="A58" s="10" t="s">
        <v>72</v>
      </c>
      <c r="B58" s="10">
        <v>0</v>
      </c>
      <c r="C58" s="10">
        <v>0</v>
      </c>
      <c r="D58" s="10">
        <v>0</v>
      </c>
      <c r="E58" s="10" t="s">
        <v>4</v>
      </c>
      <c r="F58" s="10" t="s">
        <v>4</v>
      </c>
      <c r="G58" s="10" t="s">
        <v>4</v>
      </c>
      <c r="H58" s="10" t="s">
        <v>4</v>
      </c>
      <c r="I58" s="10" t="s">
        <v>4</v>
      </c>
      <c r="J58" s="10" t="s">
        <v>4</v>
      </c>
      <c r="K58" s="10" t="s">
        <v>4</v>
      </c>
      <c r="L58" s="10" t="s">
        <v>4</v>
      </c>
      <c r="N58" s="10" t="s">
        <v>4</v>
      </c>
      <c r="O58" s="10">
        <v>4378</v>
      </c>
      <c r="P58" s="10">
        <v>50.835999999999999</v>
      </c>
      <c r="Q58" s="10" t="s">
        <v>4</v>
      </c>
      <c r="R58" s="10" t="s">
        <v>4</v>
      </c>
      <c r="S58" s="10" t="s">
        <v>4</v>
      </c>
      <c r="T58" s="10" t="s">
        <v>4</v>
      </c>
      <c r="U58" s="10" t="s">
        <v>4</v>
      </c>
      <c r="V58" s="10" t="s">
        <v>4</v>
      </c>
      <c r="W58" s="10" t="s">
        <v>4</v>
      </c>
      <c r="X58" s="10" t="s">
        <v>4</v>
      </c>
      <c r="Y58" s="10" t="s">
        <v>4</v>
      </c>
      <c r="Z58" s="10" t="s">
        <v>4</v>
      </c>
      <c r="AA58" s="10" t="s">
        <v>4</v>
      </c>
      <c r="AB58" s="10" t="s">
        <v>4</v>
      </c>
    </row>
    <row r="59" spans="1:28" x14ac:dyDescent="0.25">
      <c r="A59" s="10" t="s">
        <v>72</v>
      </c>
      <c r="B59" s="10">
        <v>1</v>
      </c>
      <c r="C59" s="10">
        <v>0</v>
      </c>
      <c r="D59" s="10">
        <v>0</v>
      </c>
      <c r="E59" s="10">
        <v>0.42255999999999999</v>
      </c>
      <c r="F59" s="10">
        <v>0.22461</v>
      </c>
      <c r="G59" s="10">
        <v>0.79496</v>
      </c>
      <c r="H59" s="10">
        <v>7.6E-3</v>
      </c>
      <c r="I59" s="10">
        <v>0.65864999999999996</v>
      </c>
      <c r="J59" s="10">
        <v>0.57762000000000002</v>
      </c>
      <c r="K59" s="10">
        <v>0.75104000000000004</v>
      </c>
      <c r="L59" s="10" t="s">
        <v>5</v>
      </c>
      <c r="M59" s="10">
        <v>4</v>
      </c>
      <c r="N59" s="10">
        <v>8612</v>
      </c>
      <c r="O59" s="10">
        <v>4234</v>
      </c>
      <c r="P59" s="10">
        <v>49.164000000000001</v>
      </c>
      <c r="Q59" s="10" t="s">
        <v>4</v>
      </c>
      <c r="R59" s="10" t="s">
        <v>4</v>
      </c>
      <c r="S59" s="10" t="s">
        <v>4</v>
      </c>
      <c r="T59" s="10" t="s">
        <v>4</v>
      </c>
      <c r="U59" s="10" t="s">
        <v>4</v>
      </c>
      <c r="V59" s="10" t="s">
        <v>4</v>
      </c>
      <c r="W59" s="10" t="s">
        <v>4</v>
      </c>
      <c r="X59" s="10" t="s">
        <v>4</v>
      </c>
      <c r="Y59" s="10" t="s">
        <v>4</v>
      </c>
      <c r="Z59" s="10" t="s">
        <v>4</v>
      </c>
      <c r="AA59" s="10" t="s">
        <v>4</v>
      </c>
      <c r="AB59" s="10" t="s">
        <v>4</v>
      </c>
    </row>
    <row r="60" spans="1:28" x14ac:dyDescent="0.25">
      <c r="A60" s="10" t="s">
        <v>15</v>
      </c>
      <c r="B60" s="10">
        <v>0</v>
      </c>
      <c r="C60" s="11">
        <v>44118</v>
      </c>
      <c r="D60" s="10">
        <v>0</v>
      </c>
      <c r="E60" s="10">
        <v>0.56250999999999995</v>
      </c>
      <c r="F60" s="10">
        <v>0.37235000000000001</v>
      </c>
      <c r="G60" s="10">
        <v>0.8498</v>
      </c>
      <c r="H60" s="10">
        <v>6.3E-3</v>
      </c>
      <c r="I60" s="10">
        <v>0.40694000000000002</v>
      </c>
      <c r="J60" s="10">
        <v>0.30721999999999999</v>
      </c>
      <c r="K60" s="10">
        <v>0.53902000000000005</v>
      </c>
      <c r="L60" s="10" t="s">
        <v>5</v>
      </c>
      <c r="M60" s="10">
        <v>4</v>
      </c>
      <c r="N60" s="10">
        <v>8612</v>
      </c>
      <c r="O60" s="10">
        <v>1190</v>
      </c>
      <c r="P60" s="10">
        <v>13.8179</v>
      </c>
      <c r="Q60" s="10" t="s">
        <v>4</v>
      </c>
      <c r="R60" s="10" t="s">
        <v>4</v>
      </c>
      <c r="S60" s="10" t="s">
        <v>4</v>
      </c>
      <c r="T60" s="10" t="s">
        <v>4</v>
      </c>
      <c r="U60" s="10" t="s">
        <v>4</v>
      </c>
      <c r="V60" s="10" t="s">
        <v>4</v>
      </c>
      <c r="W60" s="10" t="s">
        <v>4</v>
      </c>
      <c r="X60" s="10" t="s">
        <v>4</v>
      </c>
      <c r="Y60" s="10" t="s">
        <v>4</v>
      </c>
      <c r="Z60" s="10" t="s">
        <v>4</v>
      </c>
      <c r="AA60" s="10" t="s">
        <v>4</v>
      </c>
      <c r="AB60" s="10" t="s">
        <v>4</v>
      </c>
    </row>
    <row r="61" spans="1:28" x14ac:dyDescent="0.25">
      <c r="A61" s="10" t="s">
        <v>15</v>
      </c>
      <c r="B61" s="11">
        <v>43834</v>
      </c>
      <c r="C61" s="11">
        <v>44118</v>
      </c>
      <c r="D61" s="10">
        <v>0</v>
      </c>
      <c r="E61" s="10">
        <v>0.64756000000000002</v>
      </c>
      <c r="F61" s="10">
        <v>0.45804</v>
      </c>
      <c r="G61" s="10">
        <v>0.91549000000000003</v>
      </c>
      <c r="H61" s="10">
        <v>1.3899999999999999E-2</v>
      </c>
      <c r="I61" s="10">
        <v>0.44067000000000001</v>
      </c>
      <c r="J61" s="10">
        <v>0.35132999999999998</v>
      </c>
      <c r="K61" s="10">
        <v>0.55273000000000005</v>
      </c>
      <c r="L61" s="10" t="s">
        <v>5</v>
      </c>
      <c r="N61" s="10" t="s">
        <v>4</v>
      </c>
      <c r="O61" s="10">
        <v>5296</v>
      </c>
      <c r="P61" s="10">
        <v>61.495600000000003</v>
      </c>
      <c r="Q61" s="10" t="s">
        <v>4</v>
      </c>
      <c r="R61" s="10" t="s">
        <v>4</v>
      </c>
      <c r="S61" s="10" t="s">
        <v>4</v>
      </c>
      <c r="T61" s="10" t="s">
        <v>4</v>
      </c>
      <c r="U61" s="10" t="s">
        <v>4</v>
      </c>
      <c r="V61" s="10" t="s">
        <v>4</v>
      </c>
      <c r="W61" s="10" t="s">
        <v>4</v>
      </c>
      <c r="X61" s="10" t="s">
        <v>4</v>
      </c>
      <c r="Y61" s="10" t="s">
        <v>4</v>
      </c>
      <c r="Z61" s="10" t="s">
        <v>4</v>
      </c>
      <c r="AA61" s="10" t="s">
        <v>4</v>
      </c>
      <c r="AB61" s="10" t="s">
        <v>4</v>
      </c>
    </row>
    <row r="62" spans="1:28" x14ac:dyDescent="0.25">
      <c r="A62" s="10" t="s">
        <v>15</v>
      </c>
      <c r="B62" s="11">
        <v>43960</v>
      </c>
      <c r="C62" s="11">
        <v>44118</v>
      </c>
      <c r="D62" s="10">
        <v>0</v>
      </c>
      <c r="E62" s="10">
        <v>0.74707999999999997</v>
      </c>
      <c r="F62" s="10">
        <v>0.51619999999999999</v>
      </c>
      <c r="G62" s="10">
        <v>1.0812200000000001</v>
      </c>
      <c r="H62" s="10">
        <v>0.1221</v>
      </c>
      <c r="I62" s="10">
        <v>0.60663999999999996</v>
      </c>
      <c r="J62" s="10">
        <v>0.47193000000000002</v>
      </c>
      <c r="K62" s="10">
        <v>0.77981</v>
      </c>
      <c r="L62" s="10" t="s">
        <v>5</v>
      </c>
      <c r="N62" s="10" t="s">
        <v>4</v>
      </c>
      <c r="O62" s="10">
        <v>1615</v>
      </c>
      <c r="P62" s="10">
        <v>18.7529</v>
      </c>
      <c r="Q62" s="10" t="s">
        <v>4</v>
      </c>
      <c r="R62" s="10" t="s">
        <v>4</v>
      </c>
      <c r="S62" s="10" t="s">
        <v>4</v>
      </c>
      <c r="T62" s="10" t="s">
        <v>4</v>
      </c>
      <c r="U62" s="10" t="s">
        <v>4</v>
      </c>
      <c r="V62" s="10" t="s">
        <v>4</v>
      </c>
      <c r="W62" s="10" t="s">
        <v>4</v>
      </c>
      <c r="X62" s="10" t="s">
        <v>4</v>
      </c>
      <c r="Y62" s="10" t="s">
        <v>4</v>
      </c>
      <c r="Z62" s="10" t="s">
        <v>4</v>
      </c>
      <c r="AA62" s="10" t="s">
        <v>4</v>
      </c>
      <c r="AB62" s="10" t="s">
        <v>4</v>
      </c>
    </row>
    <row r="63" spans="1:28" x14ac:dyDescent="0.25">
      <c r="A63" s="10" t="s">
        <v>15</v>
      </c>
      <c r="B63" s="11">
        <v>44118</v>
      </c>
      <c r="C63" s="11">
        <v>44118</v>
      </c>
      <c r="D63" s="10">
        <v>0</v>
      </c>
      <c r="E63" s="10" t="s">
        <v>4</v>
      </c>
      <c r="F63" s="10" t="s">
        <v>4</v>
      </c>
      <c r="G63" s="10" t="s">
        <v>4</v>
      </c>
      <c r="H63" s="10" t="s">
        <v>4</v>
      </c>
      <c r="I63" s="10" t="s">
        <v>4</v>
      </c>
      <c r="J63" s="10" t="s">
        <v>4</v>
      </c>
      <c r="K63" s="10" t="s">
        <v>4</v>
      </c>
      <c r="L63" s="10" t="s">
        <v>4</v>
      </c>
      <c r="N63" s="10" t="s">
        <v>4</v>
      </c>
      <c r="O63" s="10">
        <v>511</v>
      </c>
      <c r="P63" s="10">
        <v>5.9336000000000002</v>
      </c>
      <c r="Q63" s="10" t="s">
        <v>4</v>
      </c>
      <c r="R63" s="10" t="s">
        <v>4</v>
      </c>
      <c r="S63" s="10" t="s">
        <v>4</v>
      </c>
      <c r="T63" s="10" t="s">
        <v>4</v>
      </c>
      <c r="U63" s="10" t="s">
        <v>4</v>
      </c>
      <c r="V63" s="10" t="s">
        <v>4</v>
      </c>
      <c r="W63" s="10" t="s">
        <v>4</v>
      </c>
      <c r="X63" s="10" t="s">
        <v>4</v>
      </c>
      <c r="Y63" s="10" t="s">
        <v>4</v>
      </c>
      <c r="Z63" s="10" t="s">
        <v>4</v>
      </c>
      <c r="AA63" s="10" t="s">
        <v>4</v>
      </c>
      <c r="AB63" s="10" t="s">
        <v>4</v>
      </c>
    </row>
    <row r="64" spans="1:28" x14ac:dyDescent="0.25">
      <c r="A64" s="10" t="s">
        <v>18</v>
      </c>
      <c r="B64" s="10" t="s">
        <v>44</v>
      </c>
      <c r="C64" s="10" t="s">
        <v>45</v>
      </c>
      <c r="D64" s="10">
        <v>0</v>
      </c>
      <c r="E64" s="10">
        <v>0.95598000000000005</v>
      </c>
      <c r="F64" s="10">
        <v>0.80169000000000001</v>
      </c>
      <c r="G64" s="10">
        <v>1.1399600000000001</v>
      </c>
      <c r="H64" s="10">
        <v>0.61609999999999998</v>
      </c>
      <c r="I64" s="10">
        <v>0.98279000000000005</v>
      </c>
      <c r="J64" s="10">
        <v>0.86180999999999996</v>
      </c>
      <c r="K64" s="10">
        <v>1.12076</v>
      </c>
      <c r="L64" s="10">
        <v>0.79559999999999997</v>
      </c>
      <c r="M64" s="10">
        <v>4</v>
      </c>
      <c r="N64" s="10">
        <v>8612</v>
      </c>
      <c r="O64" s="10">
        <v>5148</v>
      </c>
      <c r="P64" s="10">
        <v>59.777099999999997</v>
      </c>
      <c r="Q64" s="10" t="s">
        <v>4</v>
      </c>
      <c r="R64" s="10" t="s">
        <v>4</v>
      </c>
      <c r="S64" s="10" t="s">
        <v>4</v>
      </c>
      <c r="T64" s="10" t="s">
        <v>4</v>
      </c>
      <c r="U64" s="10" t="s">
        <v>4</v>
      </c>
      <c r="V64" s="10" t="s">
        <v>4</v>
      </c>
      <c r="W64" s="10" t="s">
        <v>4</v>
      </c>
      <c r="X64" s="10" t="s">
        <v>4</v>
      </c>
      <c r="Y64" s="10" t="s">
        <v>4</v>
      </c>
      <c r="Z64" s="10" t="s">
        <v>4</v>
      </c>
      <c r="AA64" s="10" t="s">
        <v>4</v>
      </c>
      <c r="AB64" s="10" t="s">
        <v>4</v>
      </c>
    </row>
    <row r="65" spans="1:28" x14ac:dyDescent="0.25">
      <c r="A65" s="10" t="s">
        <v>18</v>
      </c>
      <c r="B65" s="10" t="s">
        <v>45</v>
      </c>
      <c r="C65" s="10" t="s">
        <v>45</v>
      </c>
      <c r="D65" s="10">
        <v>0</v>
      </c>
      <c r="E65" s="10" t="s">
        <v>4</v>
      </c>
      <c r="F65" s="10" t="s">
        <v>4</v>
      </c>
      <c r="G65" s="10" t="s">
        <v>4</v>
      </c>
      <c r="H65" s="10" t="s">
        <v>4</v>
      </c>
      <c r="I65" s="10" t="s">
        <v>4</v>
      </c>
      <c r="J65" s="10" t="s">
        <v>4</v>
      </c>
      <c r="K65" s="10" t="s">
        <v>4</v>
      </c>
      <c r="L65" s="10" t="s">
        <v>4</v>
      </c>
      <c r="N65" s="10" t="s">
        <v>4</v>
      </c>
      <c r="O65" s="10">
        <v>3464</v>
      </c>
      <c r="P65" s="10">
        <v>40.222900000000003</v>
      </c>
      <c r="Q65" s="10" t="s">
        <v>4</v>
      </c>
      <c r="R65" s="10" t="s">
        <v>4</v>
      </c>
      <c r="S65" s="10" t="s">
        <v>4</v>
      </c>
      <c r="T65" s="10" t="s">
        <v>4</v>
      </c>
      <c r="U65" s="10" t="s">
        <v>4</v>
      </c>
      <c r="V65" s="10" t="s">
        <v>4</v>
      </c>
      <c r="W65" s="10" t="s">
        <v>4</v>
      </c>
      <c r="X65" s="10" t="s">
        <v>4</v>
      </c>
      <c r="Y65" s="10" t="s">
        <v>4</v>
      </c>
      <c r="Z65" s="10" t="s">
        <v>4</v>
      </c>
      <c r="AA65" s="10" t="s">
        <v>4</v>
      </c>
      <c r="AB65" s="10" t="s">
        <v>4</v>
      </c>
    </row>
    <row r="66" spans="1:28" x14ac:dyDescent="0.25">
      <c r="A66" s="10" t="s">
        <v>19</v>
      </c>
      <c r="B66" s="10">
        <v>0</v>
      </c>
      <c r="C66" s="10">
        <v>0</v>
      </c>
      <c r="D66" s="10">
        <v>0</v>
      </c>
      <c r="E66" s="10" t="s">
        <v>4</v>
      </c>
      <c r="F66" s="10" t="s">
        <v>4</v>
      </c>
      <c r="G66" s="10" t="s">
        <v>4</v>
      </c>
      <c r="H66" s="10" t="s">
        <v>4</v>
      </c>
      <c r="I66" s="10" t="s">
        <v>4</v>
      </c>
      <c r="J66" s="10" t="s">
        <v>4</v>
      </c>
      <c r="K66" s="10" t="s">
        <v>4</v>
      </c>
      <c r="L66" s="10" t="s">
        <v>4</v>
      </c>
      <c r="N66" s="10" t="s">
        <v>4</v>
      </c>
      <c r="O66" s="10">
        <v>7152</v>
      </c>
      <c r="P66" s="10">
        <v>83.046899999999994</v>
      </c>
      <c r="Q66" s="10" t="s">
        <v>4</v>
      </c>
      <c r="R66" s="10" t="s">
        <v>4</v>
      </c>
      <c r="S66" s="10" t="s">
        <v>4</v>
      </c>
      <c r="T66" s="10" t="s">
        <v>4</v>
      </c>
      <c r="U66" s="10" t="s">
        <v>4</v>
      </c>
      <c r="V66" s="10" t="s">
        <v>4</v>
      </c>
      <c r="W66" s="10" t="s">
        <v>4</v>
      </c>
      <c r="X66" s="10" t="s">
        <v>4</v>
      </c>
      <c r="Y66" s="10" t="s">
        <v>4</v>
      </c>
      <c r="Z66" s="10" t="s">
        <v>4</v>
      </c>
      <c r="AA66" s="10" t="s">
        <v>4</v>
      </c>
      <c r="AB66" s="10" t="s">
        <v>4</v>
      </c>
    </row>
    <row r="67" spans="1:28" x14ac:dyDescent="0.25">
      <c r="A67" s="10" t="s">
        <v>19</v>
      </c>
      <c r="B67" s="10">
        <v>1</v>
      </c>
      <c r="C67" s="10">
        <v>0</v>
      </c>
      <c r="D67" s="10">
        <v>0</v>
      </c>
      <c r="E67" s="10">
        <v>1.2322</v>
      </c>
      <c r="F67" s="10">
        <v>0.98412999999999995</v>
      </c>
      <c r="G67" s="10">
        <v>1.54281</v>
      </c>
      <c r="H67" s="10">
        <v>6.8699999999999997E-2</v>
      </c>
      <c r="I67" s="10">
        <v>1.34754</v>
      </c>
      <c r="J67" s="10">
        <v>1.14419</v>
      </c>
      <c r="K67" s="10">
        <v>1.5870299999999999</v>
      </c>
      <c r="L67" s="10">
        <v>4.0000000000000002E-4</v>
      </c>
      <c r="M67" s="10">
        <v>4</v>
      </c>
      <c r="N67" s="10">
        <v>8612</v>
      </c>
      <c r="O67" s="10">
        <v>1394</v>
      </c>
      <c r="P67" s="10">
        <v>16.186699999999998</v>
      </c>
      <c r="Q67" s="10" t="s">
        <v>4</v>
      </c>
      <c r="R67" s="10" t="s">
        <v>4</v>
      </c>
      <c r="S67" s="10" t="s">
        <v>4</v>
      </c>
      <c r="T67" s="10" t="s">
        <v>4</v>
      </c>
      <c r="U67" s="10" t="s">
        <v>4</v>
      </c>
      <c r="V67" s="10" t="s">
        <v>4</v>
      </c>
      <c r="W67" s="10" t="s">
        <v>4</v>
      </c>
      <c r="X67" s="10" t="s">
        <v>4</v>
      </c>
      <c r="Y67" s="10" t="s">
        <v>4</v>
      </c>
      <c r="Z67" s="10" t="s">
        <v>4</v>
      </c>
      <c r="AA67" s="10" t="s">
        <v>4</v>
      </c>
      <c r="AB67" s="10" t="s">
        <v>4</v>
      </c>
    </row>
    <row r="68" spans="1:28" x14ac:dyDescent="0.25">
      <c r="A68" s="10" t="s">
        <v>19</v>
      </c>
      <c r="B68" s="10">
        <v>2</v>
      </c>
      <c r="C68" s="10">
        <v>0</v>
      </c>
      <c r="D68" s="10">
        <v>0</v>
      </c>
      <c r="E68" s="10">
        <v>1.1640299999999999</v>
      </c>
      <c r="F68" s="10">
        <v>0.37380000000000002</v>
      </c>
      <c r="G68" s="10">
        <v>3.6248499999999999</v>
      </c>
      <c r="H68" s="10">
        <v>0.79320000000000002</v>
      </c>
      <c r="I68" s="10">
        <v>1.32952</v>
      </c>
      <c r="J68" s="10">
        <v>0.59369000000000005</v>
      </c>
      <c r="K68" s="10">
        <v>2.9773800000000001</v>
      </c>
      <c r="L68" s="10">
        <v>0.48870000000000002</v>
      </c>
      <c r="N68" s="10" t="s">
        <v>4</v>
      </c>
      <c r="O68" s="10">
        <v>47</v>
      </c>
      <c r="P68" s="10">
        <v>0.54579999999999995</v>
      </c>
      <c r="Q68" s="10" t="s">
        <v>4</v>
      </c>
      <c r="R68" s="10" t="s">
        <v>4</v>
      </c>
      <c r="S68" s="10" t="s">
        <v>4</v>
      </c>
      <c r="T68" s="10" t="s">
        <v>4</v>
      </c>
      <c r="U68" s="10" t="s">
        <v>4</v>
      </c>
      <c r="V68" s="10" t="s">
        <v>4</v>
      </c>
      <c r="W68" s="10" t="s">
        <v>4</v>
      </c>
      <c r="X68" s="10" t="s">
        <v>4</v>
      </c>
      <c r="Y68" s="10" t="s">
        <v>4</v>
      </c>
      <c r="Z68" s="10" t="s">
        <v>4</v>
      </c>
      <c r="AA68" s="10" t="s">
        <v>4</v>
      </c>
      <c r="AB68" s="10" t="s">
        <v>4</v>
      </c>
    </row>
    <row r="69" spans="1:28" x14ac:dyDescent="0.25">
      <c r="A69" s="10" t="s">
        <v>19</v>
      </c>
      <c r="B69" s="10" t="s">
        <v>20</v>
      </c>
      <c r="C69" s="10">
        <v>0</v>
      </c>
      <c r="D69" s="10">
        <v>0</v>
      </c>
      <c r="E69" s="10">
        <v>0.45745000000000002</v>
      </c>
      <c r="F69" s="10">
        <v>7.059E-2</v>
      </c>
      <c r="G69" s="10">
        <v>2.9644499999999998</v>
      </c>
      <c r="H69" s="10">
        <v>0.41199999999999998</v>
      </c>
      <c r="I69" s="10">
        <v>1.4248700000000001</v>
      </c>
      <c r="J69" s="10">
        <v>0.41437000000000002</v>
      </c>
      <c r="K69" s="10">
        <v>4.8996399999999998</v>
      </c>
      <c r="L69" s="10">
        <v>0.57420000000000004</v>
      </c>
      <c r="N69" s="10" t="s">
        <v>4</v>
      </c>
      <c r="O69" s="10">
        <v>19</v>
      </c>
      <c r="P69" s="10">
        <v>0.22059999999999999</v>
      </c>
      <c r="Q69" s="10" t="s">
        <v>4</v>
      </c>
      <c r="R69" s="10" t="s">
        <v>4</v>
      </c>
      <c r="S69" s="10" t="s">
        <v>4</v>
      </c>
      <c r="T69" s="10" t="s">
        <v>4</v>
      </c>
      <c r="U69" s="10" t="s">
        <v>4</v>
      </c>
      <c r="V69" s="10" t="s">
        <v>4</v>
      </c>
      <c r="W69" s="10" t="s">
        <v>4</v>
      </c>
      <c r="X69" s="10" t="s">
        <v>4</v>
      </c>
      <c r="Y69" s="10" t="s">
        <v>4</v>
      </c>
      <c r="Z69" s="10" t="s">
        <v>4</v>
      </c>
      <c r="AA69" s="10" t="s">
        <v>4</v>
      </c>
      <c r="AB69" s="10" t="s">
        <v>4</v>
      </c>
    </row>
    <row r="70" spans="1:28" x14ac:dyDescent="0.25">
      <c r="A70" s="10" t="s">
        <v>21</v>
      </c>
      <c r="B70" s="10" t="s">
        <v>22</v>
      </c>
      <c r="C70" s="10" t="s">
        <v>22</v>
      </c>
      <c r="D70" s="10">
        <v>0</v>
      </c>
      <c r="E70" s="10" t="s">
        <v>4</v>
      </c>
      <c r="F70" s="10" t="s">
        <v>4</v>
      </c>
      <c r="G70" s="10" t="s">
        <v>4</v>
      </c>
      <c r="H70" s="10" t="s">
        <v>4</v>
      </c>
      <c r="I70" s="10" t="s">
        <v>4</v>
      </c>
      <c r="J70" s="10" t="s">
        <v>4</v>
      </c>
      <c r="K70" s="10" t="s">
        <v>4</v>
      </c>
      <c r="L70" s="10" t="s">
        <v>4</v>
      </c>
      <c r="N70" s="10" t="s">
        <v>4</v>
      </c>
      <c r="O70" s="10">
        <v>3777</v>
      </c>
      <c r="P70" s="10">
        <v>43.857399999999998</v>
      </c>
      <c r="Q70" s="10" t="s">
        <v>4</v>
      </c>
      <c r="R70" s="10" t="s">
        <v>4</v>
      </c>
      <c r="S70" s="10" t="s">
        <v>4</v>
      </c>
      <c r="T70" s="10" t="s">
        <v>4</v>
      </c>
      <c r="U70" s="10" t="s">
        <v>4</v>
      </c>
      <c r="V70" s="10" t="s">
        <v>4</v>
      </c>
      <c r="W70" s="10" t="s">
        <v>4</v>
      </c>
      <c r="X70" s="10" t="s">
        <v>4</v>
      </c>
      <c r="Y70" s="10" t="s">
        <v>4</v>
      </c>
      <c r="Z70" s="10" t="s">
        <v>4</v>
      </c>
      <c r="AA70" s="10" t="s">
        <v>4</v>
      </c>
      <c r="AB70" s="10" t="s">
        <v>4</v>
      </c>
    </row>
    <row r="71" spans="1:28" x14ac:dyDescent="0.25">
      <c r="A71" s="10" t="s">
        <v>21</v>
      </c>
      <c r="B71" s="10" t="s">
        <v>23</v>
      </c>
      <c r="C71" s="10" t="s">
        <v>22</v>
      </c>
      <c r="D71" s="10">
        <v>0</v>
      </c>
      <c r="E71" s="10">
        <v>1.06115</v>
      </c>
      <c r="F71" s="10">
        <v>0.83848999999999996</v>
      </c>
      <c r="G71" s="10">
        <v>1.34294</v>
      </c>
      <c r="H71" s="10">
        <v>0.62129999999999996</v>
      </c>
      <c r="I71" s="10">
        <v>1.1696200000000001</v>
      </c>
      <c r="J71" s="10">
        <v>1.0235300000000001</v>
      </c>
      <c r="K71" s="10">
        <v>1.33657</v>
      </c>
      <c r="L71" s="10">
        <v>2.1399999999999999E-2</v>
      </c>
      <c r="M71" s="10">
        <v>4</v>
      </c>
      <c r="N71" s="10">
        <v>8612</v>
      </c>
      <c r="O71" s="10">
        <v>4361</v>
      </c>
      <c r="P71" s="10">
        <v>50.638599999999997</v>
      </c>
      <c r="Q71" s="10" t="s">
        <v>4</v>
      </c>
      <c r="R71" s="10" t="s">
        <v>4</v>
      </c>
      <c r="S71" s="10" t="s">
        <v>4</v>
      </c>
      <c r="T71" s="10" t="s">
        <v>4</v>
      </c>
      <c r="U71" s="10" t="s">
        <v>4</v>
      </c>
      <c r="V71" s="10" t="s">
        <v>4</v>
      </c>
      <c r="W71" s="10" t="s">
        <v>4</v>
      </c>
      <c r="X71" s="10" t="s">
        <v>4</v>
      </c>
      <c r="Y71" s="10" t="s">
        <v>4</v>
      </c>
      <c r="Z71" s="10" t="s">
        <v>4</v>
      </c>
      <c r="AA71" s="10" t="s">
        <v>4</v>
      </c>
      <c r="AB71" s="10" t="s">
        <v>4</v>
      </c>
    </row>
    <row r="72" spans="1:28" x14ac:dyDescent="0.25">
      <c r="A72" s="10" t="s">
        <v>21</v>
      </c>
      <c r="B72" s="10" t="s">
        <v>24</v>
      </c>
      <c r="C72" s="10" t="s">
        <v>22</v>
      </c>
      <c r="D72" s="10">
        <v>0</v>
      </c>
      <c r="E72" s="10">
        <v>0.72604000000000002</v>
      </c>
      <c r="F72" s="10">
        <v>0.47866999999999998</v>
      </c>
      <c r="G72" s="10">
        <v>1.1012599999999999</v>
      </c>
      <c r="H72" s="10">
        <v>0.13200000000000001</v>
      </c>
      <c r="I72" s="10">
        <v>0.91552</v>
      </c>
      <c r="J72" s="10">
        <v>0.67164999999999997</v>
      </c>
      <c r="K72" s="10">
        <v>1.2479499999999999</v>
      </c>
      <c r="L72" s="10">
        <v>0.57650000000000001</v>
      </c>
      <c r="N72" s="10" t="s">
        <v>4</v>
      </c>
      <c r="O72" s="10">
        <v>474</v>
      </c>
      <c r="P72" s="10">
        <v>5.5038999999999998</v>
      </c>
      <c r="Q72" s="10" t="s">
        <v>4</v>
      </c>
      <c r="R72" s="10" t="s">
        <v>4</v>
      </c>
      <c r="S72" s="10" t="s">
        <v>4</v>
      </c>
      <c r="T72" s="10" t="s">
        <v>4</v>
      </c>
      <c r="U72" s="10" t="s">
        <v>4</v>
      </c>
      <c r="V72" s="10" t="s">
        <v>4</v>
      </c>
      <c r="W72" s="10" t="s">
        <v>4</v>
      </c>
      <c r="X72" s="10" t="s">
        <v>4</v>
      </c>
      <c r="Y72" s="10" t="s">
        <v>4</v>
      </c>
      <c r="Z72" s="10" t="s">
        <v>4</v>
      </c>
      <c r="AA72" s="10" t="s">
        <v>4</v>
      </c>
      <c r="AB72" s="10" t="s">
        <v>4</v>
      </c>
    </row>
    <row r="73" spans="1:28" x14ac:dyDescent="0.25">
      <c r="A73" s="10" t="s">
        <v>73</v>
      </c>
      <c r="B73" s="10">
        <v>1</v>
      </c>
      <c r="C73" s="10">
        <v>1</v>
      </c>
      <c r="D73" s="10">
        <v>0</v>
      </c>
      <c r="E73" s="10" t="s">
        <v>4</v>
      </c>
      <c r="F73" s="10" t="s">
        <v>4</v>
      </c>
      <c r="G73" s="10" t="s">
        <v>4</v>
      </c>
      <c r="H73" s="10" t="s">
        <v>4</v>
      </c>
      <c r="I73" s="10" t="s">
        <v>4</v>
      </c>
      <c r="J73" s="10" t="s">
        <v>4</v>
      </c>
      <c r="K73" s="10" t="s">
        <v>4</v>
      </c>
      <c r="L73" s="10" t="s">
        <v>4</v>
      </c>
      <c r="N73" s="10" t="s">
        <v>4</v>
      </c>
      <c r="O73" s="10">
        <v>2418</v>
      </c>
      <c r="P73" s="10">
        <v>28.077100000000002</v>
      </c>
      <c r="Q73" s="10" t="s">
        <v>4</v>
      </c>
      <c r="R73" s="10" t="s">
        <v>4</v>
      </c>
      <c r="S73" s="10" t="s">
        <v>4</v>
      </c>
      <c r="T73" s="10" t="s">
        <v>4</v>
      </c>
      <c r="U73" s="10" t="s">
        <v>4</v>
      </c>
      <c r="V73" s="10" t="s">
        <v>4</v>
      </c>
      <c r="W73" s="10" t="s">
        <v>4</v>
      </c>
      <c r="X73" s="10" t="s">
        <v>4</v>
      </c>
      <c r="Y73" s="10" t="s">
        <v>4</v>
      </c>
      <c r="Z73" s="10" t="s">
        <v>4</v>
      </c>
      <c r="AA73" s="10" t="s">
        <v>4</v>
      </c>
      <c r="AB73" s="10" t="s">
        <v>4</v>
      </c>
    </row>
    <row r="74" spans="1:28" x14ac:dyDescent="0.25">
      <c r="A74" s="10" t="s">
        <v>73</v>
      </c>
      <c r="B74" s="10">
        <v>2</v>
      </c>
      <c r="C74" s="10">
        <v>1</v>
      </c>
      <c r="D74" s="10">
        <v>0</v>
      </c>
      <c r="E74" s="10">
        <v>1.0324899999999999</v>
      </c>
      <c r="F74" s="10">
        <v>0.83443000000000001</v>
      </c>
      <c r="G74" s="10">
        <v>1.2775799999999999</v>
      </c>
      <c r="H74" s="10">
        <v>0.76849999999999996</v>
      </c>
      <c r="I74" s="10">
        <v>1.1044400000000001</v>
      </c>
      <c r="J74" s="10">
        <v>0.93983000000000005</v>
      </c>
      <c r="K74" s="10">
        <v>1.29789</v>
      </c>
      <c r="L74" s="10">
        <v>0.22770000000000001</v>
      </c>
      <c r="M74" s="10">
        <v>4</v>
      </c>
      <c r="N74" s="10">
        <v>8612</v>
      </c>
      <c r="O74" s="10">
        <v>3766</v>
      </c>
      <c r="P74" s="10">
        <v>43.729700000000001</v>
      </c>
      <c r="Q74" s="10" t="s">
        <v>4</v>
      </c>
      <c r="R74" s="10" t="s">
        <v>4</v>
      </c>
      <c r="S74" s="10" t="s">
        <v>4</v>
      </c>
      <c r="T74" s="10" t="s">
        <v>4</v>
      </c>
      <c r="U74" s="10" t="s">
        <v>4</v>
      </c>
      <c r="V74" s="10" t="s">
        <v>4</v>
      </c>
      <c r="W74" s="10" t="s">
        <v>4</v>
      </c>
      <c r="X74" s="10" t="s">
        <v>4</v>
      </c>
      <c r="Y74" s="10" t="s">
        <v>4</v>
      </c>
      <c r="Z74" s="10" t="s">
        <v>4</v>
      </c>
      <c r="AA74" s="10" t="s">
        <v>4</v>
      </c>
      <c r="AB74" s="10" t="s">
        <v>4</v>
      </c>
    </row>
    <row r="75" spans="1:28" x14ac:dyDescent="0.25">
      <c r="A75" s="10" t="s">
        <v>73</v>
      </c>
      <c r="B75" s="10">
        <v>3</v>
      </c>
      <c r="C75" s="10">
        <v>1</v>
      </c>
      <c r="D75" s="10">
        <v>0</v>
      </c>
      <c r="E75" s="10">
        <v>0.80120000000000002</v>
      </c>
      <c r="F75" s="10">
        <v>0.61429</v>
      </c>
      <c r="G75" s="10">
        <v>1.0449900000000001</v>
      </c>
      <c r="H75" s="10">
        <v>0.10199999999999999</v>
      </c>
      <c r="I75" s="10">
        <v>1.15886</v>
      </c>
      <c r="J75" s="10">
        <v>0.95213999999999999</v>
      </c>
      <c r="K75" s="10">
        <v>1.4104699999999999</v>
      </c>
      <c r="L75" s="10">
        <v>0.1414</v>
      </c>
      <c r="N75" s="10" t="s">
        <v>4</v>
      </c>
      <c r="O75" s="10">
        <v>1584</v>
      </c>
      <c r="P75" s="10">
        <v>18.392900000000001</v>
      </c>
      <c r="Q75" s="10" t="s">
        <v>4</v>
      </c>
      <c r="R75" s="10" t="s">
        <v>4</v>
      </c>
      <c r="S75" s="10" t="s">
        <v>4</v>
      </c>
      <c r="T75" s="10" t="s">
        <v>4</v>
      </c>
      <c r="U75" s="10" t="s">
        <v>4</v>
      </c>
      <c r="V75" s="10" t="s">
        <v>4</v>
      </c>
      <c r="W75" s="10" t="s">
        <v>4</v>
      </c>
      <c r="X75" s="10" t="s">
        <v>4</v>
      </c>
      <c r="Y75" s="10" t="s">
        <v>4</v>
      </c>
      <c r="Z75" s="10" t="s">
        <v>4</v>
      </c>
      <c r="AA75" s="10" t="s">
        <v>4</v>
      </c>
      <c r="AB75" s="10" t="s">
        <v>4</v>
      </c>
    </row>
    <row r="76" spans="1:28" x14ac:dyDescent="0.25">
      <c r="A76" s="10" t="s">
        <v>73</v>
      </c>
      <c r="B76" s="10" t="s">
        <v>74</v>
      </c>
      <c r="C76" s="10">
        <v>1</v>
      </c>
      <c r="D76" s="10">
        <v>0</v>
      </c>
      <c r="E76" s="10">
        <v>1.04996</v>
      </c>
      <c r="F76" s="10">
        <v>0.76529000000000003</v>
      </c>
      <c r="G76" s="10">
        <v>1.44051</v>
      </c>
      <c r="H76" s="10">
        <v>0.76249999999999996</v>
      </c>
      <c r="I76" s="10">
        <v>1.6504099999999999</v>
      </c>
      <c r="J76" s="10">
        <v>1.32311</v>
      </c>
      <c r="K76" s="10">
        <v>2.0586899999999999</v>
      </c>
      <c r="L76" s="10" t="s">
        <v>5</v>
      </c>
      <c r="N76" s="10" t="s">
        <v>4</v>
      </c>
      <c r="O76" s="10">
        <v>844</v>
      </c>
      <c r="P76" s="10">
        <v>9.8003</v>
      </c>
      <c r="Q76" s="10" t="s">
        <v>4</v>
      </c>
      <c r="R76" s="10" t="s">
        <v>4</v>
      </c>
      <c r="S76" s="10" t="s">
        <v>4</v>
      </c>
      <c r="T76" s="10" t="s">
        <v>4</v>
      </c>
      <c r="U76" s="10" t="s">
        <v>4</v>
      </c>
      <c r="V76" s="10" t="s">
        <v>4</v>
      </c>
      <c r="W76" s="10" t="s">
        <v>4</v>
      </c>
      <c r="X76" s="10" t="s">
        <v>4</v>
      </c>
      <c r="Y76" s="10" t="s">
        <v>4</v>
      </c>
      <c r="Z76" s="10" t="s">
        <v>4</v>
      </c>
      <c r="AA76" s="10" t="s">
        <v>4</v>
      </c>
      <c r="AB76" s="10" t="s">
        <v>4</v>
      </c>
    </row>
    <row r="77" spans="1:28" x14ac:dyDescent="0.25">
      <c r="A77" s="10" t="s">
        <v>75</v>
      </c>
      <c r="B77" s="10">
        <v>0</v>
      </c>
      <c r="C77" s="10">
        <v>0</v>
      </c>
      <c r="D77" s="10">
        <v>0</v>
      </c>
      <c r="E77" s="10" t="s">
        <v>4</v>
      </c>
      <c r="F77" s="10" t="s">
        <v>4</v>
      </c>
      <c r="G77" s="10" t="s">
        <v>4</v>
      </c>
      <c r="H77" s="10" t="s">
        <v>4</v>
      </c>
      <c r="I77" s="10" t="s">
        <v>4</v>
      </c>
      <c r="J77" s="10" t="s">
        <v>4</v>
      </c>
      <c r="K77" s="10" t="s">
        <v>4</v>
      </c>
      <c r="L77" s="10" t="s">
        <v>4</v>
      </c>
      <c r="N77" s="10" t="s">
        <v>4</v>
      </c>
      <c r="O77" s="10">
        <v>8498</v>
      </c>
      <c r="P77" s="10">
        <v>98.676299999999998</v>
      </c>
      <c r="Q77" s="10" t="s">
        <v>4</v>
      </c>
      <c r="R77" s="10" t="s">
        <v>4</v>
      </c>
      <c r="S77" s="10" t="s">
        <v>4</v>
      </c>
      <c r="T77" s="10" t="s">
        <v>4</v>
      </c>
      <c r="U77" s="10" t="s">
        <v>4</v>
      </c>
      <c r="V77" s="10" t="s">
        <v>4</v>
      </c>
      <c r="W77" s="10" t="s">
        <v>4</v>
      </c>
      <c r="X77" s="10" t="s">
        <v>4</v>
      </c>
      <c r="Y77" s="10" t="s">
        <v>4</v>
      </c>
      <c r="Z77" s="10" t="s">
        <v>4</v>
      </c>
      <c r="AA77" s="10" t="s">
        <v>4</v>
      </c>
      <c r="AB77" s="10" t="s">
        <v>4</v>
      </c>
    </row>
    <row r="78" spans="1:28" x14ac:dyDescent="0.25">
      <c r="A78" s="10" t="s">
        <v>75</v>
      </c>
      <c r="B78" s="10">
        <v>1</v>
      </c>
      <c r="C78" s="10">
        <v>0</v>
      </c>
      <c r="D78" s="10">
        <v>0</v>
      </c>
      <c r="E78" s="10">
        <v>0.70084000000000002</v>
      </c>
      <c r="F78" s="10">
        <v>0.32600000000000001</v>
      </c>
      <c r="G78" s="10">
        <v>1.50667</v>
      </c>
      <c r="H78" s="10">
        <v>0.36259999999999998</v>
      </c>
      <c r="I78" s="10">
        <v>1.1759900000000001</v>
      </c>
      <c r="J78" s="10">
        <v>0.69049000000000005</v>
      </c>
      <c r="K78" s="10">
        <v>2.0028600000000001</v>
      </c>
      <c r="L78" s="10">
        <v>0.55069999999999997</v>
      </c>
      <c r="M78" s="10">
        <v>4</v>
      </c>
      <c r="N78" s="10">
        <v>8612</v>
      </c>
      <c r="O78" s="10">
        <v>114</v>
      </c>
      <c r="P78" s="10">
        <v>1.3237000000000001</v>
      </c>
      <c r="Q78" s="10" t="s">
        <v>4</v>
      </c>
      <c r="R78" s="10" t="s">
        <v>4</v>
      </c>
      <c r="S78" s="10" t="s">
        <v>4</v>
      </c>
      <c r="T78" s="10" t="s">
        <v>4</v>
      </c>
      <c r="U78" s="10" t="s">
        <v>4</v>
      </c>
      <c r="V78" s="10" t="s">
        <v>4</v>
      </c>
      <c r="W78" s="10" t="s">
        <v>4</v>
      </c>
      <c r="X78" s="10" t="s">
        <v>4</v>
      </c>
      <c r="Y78" s="10" t="s">
        <v>4</v>
      </c>
      <c r="Z78" s="10" t="s">
        <v>4</v>
      </c>
      <c r="AA78" s="10" t="s">
        <v>4</v>
      </c>
      <c r="AB78" s="10" t="s">
        <v>4</v>
      </c>
    </row>
    <row r="79" spans="1:28" x14ac:dyDescent="0.25">
      <c r="A79" s="10" t="s">
        <v>52</v>
      </c>
      <c r="D79" s="10">
        <v>0</v>
      </c>
      <c r="E79" s="10">
        <v>1.07325</v>
      </c>
      <c r="F79" s="10">
        <v>0.97502999999999995</v>
      </c>
      <c r="G79" s="10">
        <v>1.18136</v>
      </c>
      <c r="H79" s="10">
        <v>0.14879999999999999</v>
      </c>
      <c r="I79" s="10">
        <v>1.22505</v>
      </c>
      <c r="J79" s="10">
        <v>1.1540600000000001</v>
      </c>
      <c r="K79" s="10">
        <v>1.3004</v>
      </c>
      <c r="L79" s="10" t="s">
        <v>5</v>
      </c>
      <c r="N79" s="10">
        <v>8612</v>
      </c>
      <c r="O79" s="10" t="s">
        <v>4</v>
      </c>
      <c r="P79" s="10" t="s">
        <v>4</v>
      </c>
      <c r="Q79" s="10">
        <v>0</v>
      </c>
      <c r="R79" s="10">
        <v>1</v>
      </c>
      <c r="S79" s="10">
        <v>4.4826100000000002</v>
      </c>
      <c r="T79" s="10">
        <v>3.4240499999999998</v>
      </c>
      <c r="U79" s="10">
        <v>2.1459199999999998</v>
      </c>
      <c r="V79" s="10">
        <v>1.1435900000000001</v>
      </c>
      <c r="W79" s="10">
        <v>0.41997000000000001</v>
      </c>
      <c r="X79" s="10">
        <v>-0.1484</v>
      </c>
      <c r="Y79" s="10">
        <v>-0.62949999999999995</v>
      </c>
      <c r="Z79" s="10">
        <v>-1.2598800000000001</v>
      </c>
      <c r="AA79" s="10">
        <v>-1.97959</v>
      </c>
      <c r="AB79" s="10">
        <v>-5.6500199999999996</v>
      </c>
    </row>
    <row r="80" spans="1:28" x14ac:dyDescent="0.25">
      <c r="A80" s="10" t="s">
        <v>53</v>
      </c>
      <c r="B80" s="10" t="s">
        <v>54</v>
      </c>
      <c r="C80" s="10" t="s">
        <v>55</v>
      </c>
      <c r="D80" s="10">
        <v>0</v>
      </c>
      <c r="E80" s="10">
        <v>0.78574999999999995</v>
      </c>
      <c r="F80" s="10">
        <v>0.65788999999999997</v>
      </c>
      <c r="G80" s="10">
        <v>0.93847000000000003</v>
      </c>
      <c r="H80" s="10">
        <v>7.7999999999999996E-3</v>
      </c>
      <c r="I80" s="10">
        <v>0.94406000000000001</v>
      </c>
      <c r="J80" s="10">
        <v>0.82777000000000001</v>
      </c>
      <c r="K80" s="10">
        <v>1.0766899999999999</v>
      </c>
      <c r="L80" s="10">
        <v>0.39069999999999999</v>
      </c>
      <c r="M80" s="10">
        <v>4</v>
      </c>
      <c r="N80" s="10">
        <v>8612</v>
      </c>
      <c r="O80" s="10">
        <v>3568</v>
      </c>
      <c r="P80" s="10">
        <v>41.430599999999998</v>
      </c>
      <c r="Q80" s="10" t="s">
        <v>4</v>
      </c>
      <c r="R80" s="10" t="s">
        <v>4</v>
      </c>
      <c r="S80" s="10" t="s">
        <v>4</v>
      </c>
      <c r="T80" s="10" t="s">
        <v>4</v>
      </c>
      <c r="U80" s="10" t="s">
        <v>4</v>
      </c>
      <c r="V80" s="10" t="s">
        <v>4</v>
      </c>
      <c r="W80" s="10" t="s">
        <v>4</v>
      </c>
      <c r="X80" s="10" t="s">
        <v>4</v>
      </c>
      <c r="Y80" s="10" t="s">
        <v>4</v>
      </c>
      <c r="Z80" s="10" t="s">
        <v>4</v>
      </c>
      <c r="AA80" s="10" t="s">
        <v>4</v>
      </c>
      <c r="AB80" s="10" t="s">
        <v>4</v>
      </c>
    </row>
    <row r="81" spans="1:28" x14ac:dyDescent="0.25">
      <c r="A81" s="10" t="s">
        <v>53</v>
      </c>
      <c r="B81" s="10" t="s">
        <v>55</v>
      </c>
      <c r="C81" s="10" t="s">
        <v>55</v>
      </c>
      <c r="D81" s="10">
        <v>0</v>
      </c>
      <c r="E81" s="10" t="s">
        <v>4</v>
      </c>
      <c r="F81" s="10" t="s">
        <v>4</v>
      </c>
      <c r="G81" s="10" t="s">
        <v>4</v>
      </c>
      <c r="H81" s="10" t="s">
        <v>4</v>
      </c>
      <c r="I81" s="10" t="s">
        <v>4</v>
      </c>
      <c r="J81" s="10" t="s">
        <v>4</v>
      </c>
      <c r="K81" s="10" t="s">
        <v>4</v>
      </c>
      <c r="L81" s="10" t="s">
        <v>4</v>
      </c>
      <c r="N81" s="10" t="s">
        <v>4</v>
      </c>
      <c r="O81" s="10">
        <v>5044</v>
      </c>
      <c r="P81" s="10">
        <v>58.569400000000002</v>
      </c>
      <c r="Q81" s="10" t="s">
        <v>4</v>
      </c>
      <c r="R81" s="10" t="s">
        <v>4</v>
      </c>
      <c r="S81" s="10" t="s">
        <v>4</v>
      </c>
      <c r="T81" s="10" t="s">
        <v>4</v>
      </c>
      <c r="U81" s="10" t="s">
        <v>4</v>
      </c>
      <c r="V81" s="10" t="s">
        <v>4</v>
      </c>
      <c r="W81" s="10" t="s">
        <v>4</v>
      </c>
      <c r="X81" s="10" t="s">
        <v>4</v>
      </c>
      <c r="Y81" s="10" t="s">
        <v>4</v>
      </c>
      <c r="Z81" s="10" t="s">
        <v>4</v>
      </c>
      <c r="AA81" s="10" t="s">
        <v>4</v>
      </c>
      <c r="AB81" s="10" t="s">
        <v>4</v>
      </c>
    </row>
    <row r="83" spans="1:28" x14ac:dyDescent="0.25">
      <c r="A83" s="10" t="s">
        <v>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1429A8-92D7-4CEB-A123-F4D96FE020CB}"/>
</file>

<file path=customXml/itemProps2.xml><?xml version="1.0" encoding="utf-8"?>
<ds:datastoreItem xmlns:ds="http://schemas.openxmlformats.org/officeDocument/2006/customXml" ds:itemID="{35235B6A-F1FC-466F-9851-7CB282AA6843}"/>
</file>

<file path=customXml/itemProps3.xml><?xml version="1.0" encoding="utf-8"?>
<ds:datastoreItem xmlns:ds="http://schemas.openxmlformats.org/officeDocument/2006/customXml" ds:itemID="{D017A97A-44C4-46A8-A4FC-AA022D5678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reportfig_adult</vt:lpstr>
      <vt:lpstr>reportfig_kids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Dale Stevenson</cp:lastModifiedBy>
  <cp:lastPrinted>2016-08-24T14:47:50Z</cp:lastPrinted>
  <dcterms:created xsi:type="dcterms:W3CDTF">2016-05-09T20:07:28Z</dcterms:created>
  <dcterms:modified xsi:type="dcterms:W3CDTF">2021-04-29T19:13:01Z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